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marti\Documents\Rozpočty\Český Kromlov - obnova ČOV\"/>
    </mc:Choice>
  </mc:AlternateContent>
  <xr:revisionPtr revIDLastSave="0" documentId="13_ncr:1_{F098BA51-EC2F-48A7-B1AD-FD06ECC2852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VRN-00 - Vedlejší rozpočt..." sheetId="2" r:id="rId2"/>
    <sheet name="SO-01 - Stavební část" sheetId="3" r:id="rId3"/>
    <sheet name="PS-01 - Technologická čás..." sheetId="4" r:id="rId4"/>
    <sheet name="Rekapitulace PS-01" sheetId="11" r:id="rId5"/>
    <sheet name="PS-01" sheetId="10" r:id="rId6"/>
    <sheet name="PS-02 - Elektroinstalace" sheetId="5" r:id="rId7"/>
    <sheet name="Rekapitulace" sheetId="9" r:id="rId8"/>
    <sheet name="Dodávky" sheetId="8" r:id="rId9"/>
    <sheet name="Elektromontáže a služby" sheetId="7" r:id="rId10"/>
    <sheet name="Pokyny pro vyplnění" sheetId="6" r:id="rId11"/>
  </sheets>
  <definedNames>
    <definedName name="_xlnm._FilterDatabase" localSheetId="8" hidden="1">Dodávky!$A$3:$I$108</definedName>
    <definedName name="_xlnm._FilterDatabase" localSheetId="9" hidden="1">'Elektromontáže a služby'!$A$3:$G$21</definedName>
    <definedName name="_xlnm._FilterDatabase" localSheetId="3" hidden="1">'PS-01 - Technologická čás...'!$C$80:$K$85</definedName>
    <definedName name="_xlnm._FilterDatabase" localSheetId="6" hidden="1">'PS-02 - Elektroinstalace'!$C$80:$K$85</definedName>
    <definedName name="_xlnm._FilterDatabase" localSheetId="2" hidden="1">'SO-01 - Stavební část'!$C$92:$K$388</definedName>
    <definedName name="_xlnm._FilterDatabase" localSheetId="1" hidden="1">'VRN-00 - Vedlejší rozpočt...'!$C$82:$K$102</definedName>
    <definedName name="_xlnm.Print_Titles" localSheetId="3">'PS-01 - Technologická čás...'!$80:$80</definedName>
    <definedName name="_xlnm.Print_Titles" localSheetId="6">'PS-02 - Elektroinstalace'!$80:$80</definedName>
    <definedName name="_xlnm.Print_Titles" localSheetId="0">'Rekapitulace stavby'!$52:$52</definedName>
    <definedName name="_xlnm.Print_Titles" localSheetId="2">'SO-01 - Stavební část'!$92:$92</definedName>
    <definedName name="_xlnm.Print_Titles" localSheetId="1">'VRN-00 - Vedlejší rozpočt...'!$82:$82</definedName>
    <definedName name="_xlnm.Print_Area" localSheetId="8">Dodávky!$A$1:$H$109</definedName>
    <definedName name="_xlnm.Print_Area" localSheetId="10">'Pokyny pro vyplnění'!$B$2:$K$71,'Pokyny pro vyplnění'!$B$74:$K$118,'Pokyny pro vyplnění'!$B$121:$K$161,'Pokyny pro vyplnění'!$B$164:$K$219</definedName>
    <definedName name="_xlnm.Print_Area" localSheetId="5">'PS-01'!$A$1:$H$63</definedName>
    <definedName name="_xlnm.Print_Area" localSheetId="3">'PS-01 - Technologická čás...'!$C$4:$J$39,'PS-01 - Technologická čás...'!$C$45:$J$62,'PS-01 - Technologická čás...'!$C$68:$K$85</definedName>
    <definedName name="_xlnm.Print_Area" localSheetId="6">'PS-02 - Elektroinstalace'!$C$4:$J$39,'PS-02 - Elektroinstalace'!$C$45:$J$62,'PS-02 - Elektroinstalace'!$C$68:$K$85</definedName>
    <definedName name="_xlnm.Print_Area" localSheetId="7">Rekapitulace!$A$1:$H$29</definedName>
    <definedName name="_xlnm.Print_Area" localSheetId="0">'Rekapitulace stavby'!$D$4:$AO$36,'Rekapitulace stavby'!$C$42:$AQ$59</definedName>
    <definedName name="_xlnm.Print_Area" localSheetId="2">'SO-01 - Stavební část'!$C$4:$J$39,'SO-01 - Stavební část'!$C$45:$J$74,'SO-01 - Stavební část'!$C$80:$K$388</definedName>
    <definedName name="_xlnm.Print_Area" localSheetId="1">'VRN-00 - Vedlejší rozpočt...'!$C$4:$J$39,'VRN-00 - Vedlejší rozpočt...'!$C$45:$J$64,'VRN-00 - Vedlejší rozpočt...'!$C$70:$K$102</definedName>
  </definedNames>
  <calcPr calcId="181029"/>
</workbook>
</file>

<file path=xl/calcChain.xml><?xml version="1.0" encoding="utf-8"?>
<calcChain xmlns="http://schemas.openxmlformats.org/spreadsheetml/2006/main">
  <c r="F6" i="11" l="1"/>
  <c r="E7" i="10"/>
  <c r="F9" i="10"/>
  <c r="F9" i="11" s="1"/>
  <c r="F10" i="10"/>
  <c r="F11" i="10"/>
  <c r="E13" i="10"/>
  <c r="F15" i="10"/>
  <c r="F10" i="11" s="1"/>
  <c r="E17" i="10"/>
  <c r="F19" i="10"/>
  <c r="F20" i="10"/>
  <c r="F21" i="10"/>
  <c r="F11" i="11" s="1"/>
  <c r="F22" i="10"/>
  <c r="E24" i="10"/>
  <c r="F27" i="10"/>
  <c r="F12" i="11" s="1"/>
  <c r="F28" i="10"/>
  <c r="F29" i="10"/>
  <c r="F31" i="10"/>
  <c r="F32" i="10"/>
  <c r="F34" i="10"/>
  <c r="F35" i="10"/>
  <c r="F36" i="10"/>
  <c r="F40" i="10"/>
  <c r="F13" i="11" s="1"/>
  <c r="F41" i="10"/>
  <c r="F42" i="10"/>
  <c r="F46" i="10"/>
  <c r="F47" i="10"/>
  <c r="F48" i="10"/>
  <c r="F49" i="10"/>
  <c r="F50" i="10"/>
  <c r="F14" i="11" s="1"/>
  <c r="F51" i="10"/>
  <c r="F52" i="10"/>
  <c r="F53" i="10"/>
  <c r="F54" i="10"/>
  <c r="F55" i="10"/>
  <c r="F59" i="10"/>
  <c r="F15" i="11" s="1"/>
  <c r="F60" i="10"/>
  <c r="F61" i="10"/>
  <c r="B14" i="9"/>
  <c r="A15" i="9"/>
  <c r="B15" i="9"/>
  <c r="A16" i="9"/>
  <c r="B16" i="9"/>
  <c r="A17" i="9"/>
  <c r="B17" i="9"/>
  <c r="A18" i="9"/>
  <c r="B18" i="9"/>
  <c r="A19" i="9"/>
  <c r="B19" i="9"/>
  <c r="A20" i="9"/>
  <c r="B20" i="9"/>
  <c r="A21" i="9"/>
  <c r="B21" i="9"/>
  <c r="A22" i="9"/>
  <c r="B22" i="9"/>
  <c r="B24" i="9"/>
  <c r="A25" i="9"/>
  <c r="B25" i="9"/>
  <c r="A26" i="9"/>
  <c r="B26" i="9"/>
  <c r="H5" i="8"/>
  <c r="H6" i="8"/>
  <c r="H7" i="8"/>
  <c r="H8" i="8"/>
  <c r="H9" i="8"/>
  <c r="H10" i="8"/>
  <c r="H11" i="8"/>
  <c r="H12" i="8"/>
  <c r="H13" i="8"/>
  <c r="H14" i="8"/>
  <c r="H15" i="8"/>
  <c r="H17" i="8"/>
  <c r="H18" i="8"/>
  <c r="H19" i="8"/>
  <c r="H20" i="8"/>
  <c r="H21" i="8"/>
  <c r="H22" i="8"/>
  <c r="H23" i="8"/>
  <c r="H24" i="8"/>
  <c r="H25" i="8"/>
  <c r="H27" i="8"/>
  <c r="H28" i="8"/>
  <c r="H29" i="8"/>
  <c r="H30" i="8"/>
  <c r="H31" i="8"/>
  <c r="H32" i="8"/>
  <c r="H33" i="8"/>
  <c r="H34" i="8"/>
  <c r="H35" i="8"/>
  <c r="H37" i="8"/>
  <c r="H36" i="8" s="1"/>
  <c r="H18" i="9" s="1"/>
  <c r="H38" i="8"/>
  <c r="H39" i="8"/>
  <c r="H40" i="8"/>
  <c r="H42" i="8"/>
  <c r="H41" i="8" s="1"/>
  <c r="H19" i="9" s="1"/>
  <c r="H44" i="8"/>
  <c r="H45" i="8"/>
  <c r="H46" i="8"/>
  <c r="H48" i="8"/>
  <c r="H49" i="8"/>
  <c r="H51" i="8"/>
  <c r="H50" i="8" s="1"/>
  <c r="H52" i="8"/>
  <c r="H53" i="8"/>
  <c r="H54" i="8"/>
  <c r="H55" i="8"/>
  <c r="H56" i="8"/>
  <c r="H57" i="8"/>
  <c r="H58" i="8"/>
  <c r="H59" i="8"/>
  <c r="H60" i="8"/>
  <c r="H61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G5" i="7"/>
  <c r="G4" i="7" s="1"/>
  <c r="H25" i="9" s="1"/>
  <c r="G6" i="7"/>
  <c r="G7" i="7"/>
  <c r="G8" i="7"/>
  <c r="G10" i="7"/>
  <c r="G11" i="7"/>
  <c r="G12" i="7"/>
  <c r="G13" i="7"/>
  <c r="G14" i="7"/>
  <c r="G15" i="7"/>
  <c r="G16" i="7"/>
  <c r="G17" i="7"/>
  <c r="G18" i="7"/>
  <c r="G19" i="7"/>
  <c r="G20" i="7"/>
  <c r="J37" i="5"/>
  <c r="J36" i="5"/>
  <c r="AY58" i="1"/>
  <c r="J35" i="5"/>
  <c r="AX58" i="1"/>
  <c r="BI84" i="5"/>
  <c r="F37" i="5" s="1"/>
  <c r="BD58" i="1" s="1"/>
  <c r="BH84" i="5"/>
  <c r="F36" i="5" s="1"/>
  <c r="BC58" i="1" s="1"/>
  <c r="BG84" i="5"/>
  <c r="F35" i="5" s="1"/>
  <c r="BB58" i="1" s="1"/>
  <c r="BF84" i="5"/>
  <c r="J34" i="5" s="1"/>
  <c r="AW58" i="1" s="1"/>
  <c r="T84" i="5"/>
  <c r="T83" i="5"/>
  <c r="T82" i="5"/>
  <c r="T81" i="5" s="1"/>
  <c r="R84" i="5"/>
  <c r="R83" i="5"/>
  <c r="R82" i="5"/>
  <c r="R81" i="5" s="1"/>
  <c r="P84" i="5"/>
  <c r="P83" i="5"/>
  <c r="P82" i="5"/>
  <c r="P81" i="5"/>
  <c r="AU58" i="1"/>
  <c r="J78" i="5"/>
  <c r="J77" i="5"/>
  <c r="F77" i="5"/>
  <c r="F75" i="5"/>
  <c r="E73" i="5"/>
  <c r="J55" i="5"/>
  <c r="J54" i="5"/>
  <c r="F54" i="5"/>
  <c r="F52" i="5"/>
  <c r="E50" i="5"/>
  <c r="J18" i="5"/>
  <c r="E18" i="5"/>
  <c r="F78" i="5" s="1"/>
  <c r="J17" i="5"/>
  <c r="J12" i="5"/>
  <c r="J52" i="5"/>
  <c r="E7" i="5"/>
  <c r="E71" i="5"/>
  <c r="J37" i="4"/>
  <c r="J36" i="4"/>
  <c r="AY57" i="1"/>
  <c r="J35" i="4"/>
  <c r="AX57" i="1"/>
  <c r="BI84" i="4"/>
  <c r="F37" i="4" s="1"/>
  <c r="BD57" i="1" s="1"/>
  <c r="BH84" i="4"/>
  <c r="F36" i="4" s="1"/>
  <c r="BC57" i="1" s="1"/>
  <c r="BG84" i="4"/>
  <c r="F35" i="4" s="1"/>
  <c r="BB57" i="1" s="1"/>
  <c r="BF84" i="4"/>
  <c r="J34" i="4" s="1"/>
  <c r="AW57" i="1" s="1"/>
  <c r="T84" i="4"/>
  <c r="T83" i="4"/>
  <c r="T82" i="4" s="1"/>
  <c r="T81" i="4" s="1"/>
  <c r="R84" i="4"/>
  <c r="R83" i="4"/>
  <c r="R82" i="4"/>
  <c r="R81" i="4" s="1"/>
  <c r="P84" i="4"/>
  <c r="P83" i="4"/>
  <c r="P82" i="4"/>
  <c r="P81" i="4"/>
  <c r="AU57" i="1"/>
  <c r="J78" i="4"/>
  <c r="J77" i="4"/>
  <c r="F77" i="4"/>
  <c r="F75" i="4"/>
  <c r="E73" i="4"/>
  <c r="J55" i="4"/>
  <c r="J54" i="4"/>
  <c r="F54" i="4"/>
  <c r="F52" i="4"/>
  <c r="E50" i="4"/>
  <c r="J18" i="4"/>
  <c r="E18" i="4"/>
  <c r="F78" i="4"/>
  <c r="J17" i="4"/>
  <c r="J12" i="4"/>
  <c r="J75" i="4"/>
  <c r="E7" i="4"/>
  <c r="E71" i="4"/>
  <c r="J37" i="3"/>
  <c r="J36" i="3"/>
  <c r="AY56" i="1"/>
  <c r="J35" i="3"/>
  <c r="AX56" i="1"/>
  <c r="BI387" i="3"/>
  <c r="BH387" i="3"/>
  <c r="BG387" i="3"/>
  <c r="BF387" i="3"/>
  <c r="T387" i="3"/>
  <c r="R387" i="3"/>
  <c r="P387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70" i="3"/>
  <c r="BH370" i="3"/>
  <c r="BG370" i="3"/>
  <c r="BF370" i="3"/>
  <c r="T370" i="3"/>
  <c r="R370" i="3"/>
  <c r="P370" i="3"/>
  <c r="BI367" i="3"/>
  <c r="BH367" i="3"/>
  <c r="BG367" i="3"/>
  <c r="BF367" i="3"/>
  <c r="T367" i="3"/>
  <c r="R367" i="3"/>
  <c r="P367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39" i="3"/>
  <c r="BH339" i="3"/>
  <c r="BG339" i="3"/>
  <c r="BF339" i="3"/>
  <c r="T339" i="3"/>
  <c r="R339" i="3"/>
  <c r="P339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4" i="3"/>
  <c r="BH294" i="3"/>
  <c r="BG294" i="3"/>
  <c r="BF294" i="3"/>
  <c r="T294" i="3"/>
  <c r="R294" i="3"/>
  <c r="P294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T259" i="3" s="1"/>
  <c r="R260" i="3"/>
  <c r="R259" i="3"/>
  <c r="P260" i="3"/>
  <c r="P259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4" i="3"/>
  <c r="BH244" i="3"/>
  <c r="BG244" i="3"/>
  <c r="BF244" i="3"/>
  <c r="T244" i="3"/>
  <c r="R244" i="3"/>
  <c r="P244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R235" i="3"/>
  <c r="P235" i="3"/>
  <c r="BI230" i="3"/>
  <c r="BH230" i="3"/>
  <c r="BG230" i="3"/>
  <c r="BF230" i="3"/>
  <c r="T230" i="3"/>
  <c r="R230" i="3"/>
  <c r="P230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0" i="3"/>
  <c r="BH210" i="3"/>
  <c r="BG210" i="3"/>
  <c r="BF210" i="3"/>
  <c r="T210" i="3"/>
  <c r="R210" i="3"/>
  <c r="P210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T163" i="3" s="1"/>
  <c r="R164" i="3"/>
  <c r="R163" i="3"/>
  <c r="P164" i="3"/>
  <c r="P163" i="3" s="1"/>
  <c r="BI157" i="3"/>
  <c r="BH157" i="3"/>
  <c r="BG157" i="3"/>
  <c r="BF157" i="3"/>
  <c r="T157" i="3"/>
  <c r="R157" i="3"/>
  <c r="P157" i="3"/>
  <c r="BI150" i="3"/>
  <c r="BH150" i="3"/>
  <c r="BG150" i="3"/>
  <c r="BF150" i="3"/>
  <c r="T150" i="3"/>
  <c r="T149" i="3" s="1"/>
  <c r="R150" i="3"/>
  <c r="R149" i="3" s="1"/>
  <c r="P150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8" i="3"/>
  <c r="BH118" i="3"/>
  <c r="BG118" i="3"/>
  <c r="BF118" i="3"/>
  <c r="T118" i="3"/>
  <c r="R118" i="3"/>
  <c r="P118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J90" i="3"/>
  <c r="J89" i="3"/>
  <c r="F89" i="3"/>
  <c r="F87" i="3"/>
  <c r="E85" i="3"/>
  <c r="J55" i="3"/>
  <c r="J54" i="3"/>
  <c r="F54" i="3"/>
  <c r="F52" i="3"/>
  <c r="E50" i="3"/>
  <c r="J18" i="3"/>
  <c r="E18" i="3"/>
  <c r="F55" i="3" s="1"/>
  <c r="J17" i="3"/>
  <c r="J12" i="3"/>
  <c r="J87" i="3"/>
  <c r="E7" i="3"/>
  <c r="E83" i="3" s="1"/>
  <c r="J37" i="2"/>
  <c r="J36" i="2"/>
  <c r="AY55" i="1" s="1"/>
  <c r="J35" i="2"/>
  <c r="AX55" i="1"/>
  <c r="BI100" i="2"/>
  <c r="BH100" i="2"/>
  <c r="BG100" i="2"/>
  <c r="BF100" i="2"/>
  <c r="T100" i="2"/>
  <c r="T99" i="2" s="1"/>
  <c r="R100" i="2"/>
  <c r="R99" i="2"/>
  <c r="P100" i="2"/>
  <c r="P99" i="2"/>
  <c r="BI97" i="2"/>
  <c r="BH97" i="2"/>
  <c r="BG97" i="2"/>
  <c r="BF97" i="2"/>
  <c r="T97" i="2"/>
  <c r="T96" i="2"/>
  <c r="R97" i="2"/>
  <c r="R96" i="2"/>
  <c r="P97" i="2"/>
  <c r="P96" i="2"/>
  <c r="BI94" i="2"/>
  <c r="F37" i="2" s="1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6" i="2"/>
  <c r="BH86" i="2"/>
  <c r="F36" i="2" s="1"/>
  <c r="BG86" i="2"/>
  <c r="BF86" i="2"/>
  <c r="F34" i="2" s="1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 s="1"/>
  <c r="J17" i="2"/>
  <c r="J12" i="2"/>
  <c r="J77" i="2" s="1"/>
  <c r="E7" i="2"/>
  <c r="E73" i="2"/>
  <c r="L50" i="1"/>
  <c r="AM50" i="1"/>
  <c r="AM49" i="1"/>
  <c r="L49" i="1"/>
  <c r="AM47" i="1"/>
  <c r="L47" i="1"/>
  <c r="L45" i="1"/>
  <c r="L44" i="1"/>
  <c r="J90" i="2"/>
  <c r="BK361" i="3"/>
  <c r="J387" i="3"/>
  <c r="BK345" i="3"/>
  <c r="J197" i="3"/>
  <c r="J97" i="2"/>
  <c r="BK352" i="3"/>
  <c r="J99" i="3"/>
  <c r="J96" i="3"/>
  <c r="BK327" i="3"/>
  <c r="J190" i="3"/>
  <c r="J321" i="3"/>
  <c r="BK89" i="2"/>
  <c r="J355" i="3"/>
  <c r="J235" i="3"/>
  <c r="J144" i="3"/>
  <c r="J314" i="3"/>
  <c r="BK264" i="3"/>
  <c r="J364" i="3"/>
  <c r="BK201" i="3"/>
  <c r="J122" i="3"/>
  <c r="BK373" i="3"/>
  <c r="BK131" i="3"/>
  <c r="BK350" i="3"/>
  <c r="J111" i="3"/>
  <c r="J193" i="3"/>
  <c r="BK317" i="3"/>
  <c r="J164" i="3"/>
  <c r="BK150" i="3"/>
  <c r="F35" i="2"/>
  <c r="J367" i="3"/>
  <c r="BK283" i="3"/>
  <c r="J89" i="2"/>
  <c r="BK260" i="3"/>
  <c r="J339" i="3"/>
  <c r="BK300" i="3"/>
  <c r="BK384" i="3"/>
  <c r="J270" i="3"/>
  <c r="BK90" i="2"/>
  <c r="BK272" i="3"/>
  <c r="BK342" i="3"/>
  <c r="BK128" i="3"/>
  <c r="BK134" i="3"/>
  <c r="BK114" i="3"/>
  <c r="J88" i="2"/>
  <c r="BK164" i="3"/>
  <c r="J308" i="3"/>
  <c r="BK225" i="3"/>
  <c r="BK249" i="3"/>
  <c r="BK364" i="3"/>
  <c r="BK244" i="3"/>
  <c r="BK347" i="3"/>
  <c r="BK122" i="3"/>
  <c r="J92" i="2"/>
  <c r="AS54" i="1"/>
  <c r="BK144" i="3"/>
  <c r="BK256" i="3"/>
  <c r="J170" i="3"/>
  <c r="BK253" i="3"/>
  <c r="BK381" i="3"/>
  <c r="J305" i="3"/>
  <c r="J317" i="3"/>
  <c r="BK175" i="3"/>
  <c r="J342" i="3"/>
  <c r="BK303" i="3"/>
  <c r="J352" i="3"/>
  <c r="J225" i="3"/>
  <c r="BK92" i="2"/>
  <c r="J86" i="2"/>
  <c r="J381" i="3"/>
  <c r="J290" i="3"/>
  <c r="J324" i="3"/>
  <c r="J286" i="3"/>
  <c r="J379" i="3"/>
  <c r="J373" i="3"/>
  <c r="BK358" i="3"/>
  <c r="J361" i="3"/>
  <c r="BK174" i="3"/>
  <c r="BK221" i="3"/>
  <c r="J150" i="3"/>
  <c r="BK311" i="3"/>
  <c r="J221" i="3"/>
  <c r="BK139" i="3"/>
  <c r="BK187" i="3"/>
  <c r="J114" i="3"/>
  <c r="J260" i="3"/>
  <c r="J300" i="3"/>
  <c r="BK193" i="3"/>
  <c r="BK96" i="3"/>
  <c r="J350" i="3"/>
  <c r="BK118" i="3"/>
  <c r="J280" i="3"/>
  <c r="BK100" i="2"/>
  <c r="J376" i="3"/>
  <c r="BK178" i="3"/>
  <c r="BK235" i="3"/>
  <c r="BK339" i="3"/>
  <c r="J267" i="3"/>
  <c r="BK270" i="3"/>
  <c r="J157" i="3"/>
  <c r="BK367" i="3"/>
  <c r="BK305" i="3"/>
  <c r="J311" i="3"/>
  <c r="J210" i="3"/>
  <c r="BK170" i="3"/>
  <c r="BK276" i="3"/>
  <c r="BK286" i="3"/>
  <c r="J384" i="3"/>
  <c r="J175" i="3"/>
  <c r="BK314" i="3"/>
  <c r="J131" i="3"/>
  <c r="BK88" i="2"/>
  <c r="J128" i="3"/>
  <c r="J249" i="3"/>
  <c r="J327" i="3"/>
  <c r="BK370" i="3"/>
  <c r="J336" i="3"/>
  <c r="BK278" i="3"/>
  <c r="J139" i="3"/>
  <c r="J100" i="2"/>
  <c r="BK190" i="3"/>
  <c r="BK125" i="3"/>
  <c r="BK290" i="3"/>
  <c r="BK355" i="3"/>
  <c r="BK86" i="2"/>
  <c r="J370" i="3"/>
  <c r="J181" i="3"/>
  <c r="BK157" i="3"/>
  <c r="BK181" i="3"/>
  <c r="J217" i="3"/>
  <c r="BK376" i="3"/>
  <c r="J102" i="3"/>
  <c r="J283" i="3"/>
  <c r="BK333" i="3"/>
  <c r="J358" i="3"/>
  <c r="BK102" i="3"/>
  <c r="J256" i="3"/>
  <c r="J230" i="3"/>
  <c r="BK280" i="3"/>
  <c r="BK308" i="3"/>
  <c r="BK230" i="3"/>
  <c r="J178" i="3"/>
  <c r="J276" i="3"/>
  <c r="BK97" i="2"/>
  <c r="BK239" i="3"/>
  <c r="J118" i="3"/>
  <c r="BK267" i="3"/>
  <c r="J330" i="3"/>
  <c r="BK324" i="3"/>
  <c r="J333" i="3"/>
  <c r="BK336" i="3"/>
  <c r="BK330" i="3"/>
  <c r="BK106" i="3"/>
  <c r="BK387" i="3"/>
  <c r="J201" i="3"/>
  <c r="BK294" i="3"/>
  <c r="J278" i="3"/>
  <c r="J347" i="3"/>
  <c r="J345" i="3"/>
  <c r="BK94" i="2"/>
  <c r="J264" i="3"/>
  <c r="BK111" i="3"/>
  <c r="J239" i="3"/>
  <c r="J94" i="2"/>
  <c r="BK210" i="3"/>
  <c r="J272" i="3"/>
  <c r="BK197" i="3"/>
  <c r="BK379" i="3"/>
  <c r="J244" i="3"/>
  <c r="J134" i="3"/>
  <c r="J294" i="3"/>
  <c r="J106" i="3"/>
  <c r="J174" i="3"/>
  <c r="J125" i="3"/>
  <c r="BK217" i="3"/>
  <c r="BK321" i="3"/>
  <c r="J187" i="3"/>
  <c r="BK99" i="3"/>
  <c r="J253" i="3"/>
  <c r="J303" i="3"/>
  <c r="F31" i="11" l="1"/>
  <c r="I84" i="4" s="1"/>
  <c r="H62" i="8"/>
  <c r="H22" i="9" s="1"/>
  <c r="H43" i="8"/>
  <c r="H20" i="9" s="1"/>
  <c r="H26" i="8"/>
  <c r="H17" i="9" s="1"/>
  <c r="H16" i="8"/>
  <c r="H16" i="9" s="1"/>
  <c r="H4" i="8"/>
  <c r="H15" i="9" s="1"/>
  <c r="G9" i="7"/>
  <c r="H26" i="9" s="1"/>
  <c r="H47" i="8"/>
  <c r="G2" i="7"/>
  <c r="H24" i="9" s="1"/>
  <c r="J34" i="2"/>
  <c r="P149" i="3"/>
  <c r="BK95" i="3"/>
  <c r="J95" i="3"/>
  <c r="J61" i="3"/>
  <c r="R85" i="2"/>
  <c r="R84" i="2"/>
  <c r="R83" i="2"/>
  <c r="P95" i="3"/>
  <c r="BK169" i="3"/>
  <c r="J169" i="3"/>
  <c r="J65" i="3"/>
  <c r="P229" i="3"/>
  <c r="P285" i="3"/>
  <c r="T304" i="3"/>
  <c r="P121" i="3"/>
  <c r="R169" i="3"/>
  <c r="T229" i="3"/>
  <c r="T263" i="3"/>
  <c r="R304" i="3"/>
  <c r="T85" i="2"/>
  <c r="T84" i="2" s="1"/>
  <c r="T83" i="2" s="1"/>
  <c r="R95" i="3"/>
  <c r="R121" i="3"/>
  <c r="T169" i="3"/>
  <c r="BK263" i="3"/>
  <c r="P299" i="3"/>
  <c r="R299" i="3"/>
  <c r="T299" i="3"/>
  <c r="BK85" i="2"/>
  <c r="BK121" i="3"/>
  <c r="J121" i="3" s="1"/>
  <c r="J62" i="3" s="1"/>
  <c r="BK229" i="3"/>
  <c r="J229" i="3"/>
  <c r="J66" i="3"/>
  <c r="P263" i="3"/>
  <c r="P262" i="3"/>
  <c r="R285" i="3"/>
  <c r="BK304" i="3"/>
  <c r="J304" i="3"/>
  <c r="J73" i="3" s="1"/>
  <c r="P85" i="2"/>
  <c r="P84" i="2" s="1"/>
  <c r="P83" i="2" s="1"/>
  <c r="AU55" i="1" s="1"/>
  <c r="T95" i="3"/>
  <c r="T121" i="3"/>
  <c r="P169" i="3"/>
  <c r="R229" i="3"/>
  <c r="R263" i="3"/>
  <c r="BK285" i="3"/>
  <c r="J285" i="3" s="1"/>
  <c r="J70" i="3" s="1"/>
  <c r="T285" i="3"/>
  <c r="BK299" i="3"/>
  <c r="J299" i="3"/>
  <c r="J72" i="3" s="1"/>
  <c r="P304" i="3"/>
  <c r="BK96" i="2"/>
  <c r="J96" i="2" s="1"/>
  <c r="J62" i="2" s="1"/>
  <c r="BK259" i="3"/>
  <c r="J259" i="3" s="1"/>
  <c r="J67" i="3" s="1"/>
  <c r="BK149" i="3"/>
  <c r="J149" i="3"/>
  <c r="J63" i="3" s="1"/>
  <c r="BK163" i="3"/>
  <c r="J163" i="3"/>
  <c r="J64" i="3"/>
  <c r="BK99" i="2"/>
  <c r="J99" i="2"/>
  <c r="J63" i="2" s="1"/>
  <c r="E48" i="5"/>
  <c r="F55" i="5"/>
  <c r="J75" i="5"/>
  <c r="J263" i="3"/>
  <c r="J69" i="3"/>
  <c r="E48" i="4"/>
  <c r="J52" i="4"/>
  <c r="F55" i="4"/>
  <c r="E48" i="3"/>
  <c r="F90" i="3"/>
  <c r="BE125" i="3"/>
  <c r="BE128" i="3"/>
  <c r="BE239" i="3"/>
  <c r="BE267" i="3"/>
  <c r="BE321" i="3"/>
  <c r="BE327" i="3"/>
  <c r="J85" i="2"/>
  <c r="J61" i="2"/>
  <c r="BE170" i="3"/>
  <c r="BE181" i="3"/>
  <c r="BE187" i="3"/>
  <c r="BE260" i="3"/>
  <c r="BE264" i="3"/>
  <c r="BE278" i="3"/>
  <c r="BE308" i="3"/>
  <c r="BE314" i="3"/>
  <c r="BE330" i="3"/>
  <c r="BE339" i="3"/>
  <c r="BE345" i="3"/>
  <c r="BE102" i="3"/>
  <c r="BE157" i="3"/>
  <c r="BE190" i="3"/>
  <c r="BE210" i="3"/>
  <c r="BE270" i="3"/>
  <c r="BE272" i="3"/>
  <c r="BE294" i="3"/>
  <c r="BE324" i="3"/>
  <c r="BE114" i="3"/>
  <c r="BE178" i="3"/>
  <c r="BE235" i="3"/>
  <c r="BE249" i="3"/>
  <c r="BE276" i="3"/>
  <c r="BE311" i="3"/>
  <c r="BE347" i="3"/>
  <c r="J52" i="3"/>
  <c r="BE99" i="3"/>
  <c r="BE217" i="3"/>
  <c r="BE305" i="3"/>
  <c r="BE361" i="3"/>
  <c r="BE364" i="3"/>
  <c r="BE370" i="3"/>
  <c r="BE373" i="3"/>
  <c r="BE376" i="3"/>
  <c r="BE96" i="3"/>
  <c r="BE144" i="3"/>
  <c r="BE164" i="3"/>
  <c r="BE174" i="3"/>
  <c r="BE175" i="3"/>
  <c r="BE230" i="3"/>
  <c r="BE283" i="3"/>
  <c r="BE286" i="3"/>
  <c r="BE303" i="3"/>
  <c r="BE336" i="3"/>
  <c r="BE350" i="3"/>
  <c r="BE379" i="3"/>
  <c r="BE381" i="3"/>
  <c r="BE384" i="3"/>
  <c r="BE106" i="3"/>
  <c r="BE111" i="3"/>
  <c r="BE131" i="3"/>
  <c r="BE150" i="3"/>
  <c r="BE193" i="3"/>
  <c r="BE201" i="3"/>
  <c r="BE221" i="3"/>
  <c r="BE253" i="3"/>
  <c r="BE280" i="3"/>
  <c r="BE290" i="3"/>
  <c r="BE300" i="3"/>
  <c r="BE317" i="3"/>
  <c r="BE333" i="3"/>
  <c r="BE118" i="3"/>
  <c r="BE122" i="3"/>
  <c r="BE134" i="3"/>
  <c r="BE139" i="3"/>
  <c r="BE197" i="3"/>
  <c r="BE225" i="3"/>
  <c r="BE244" i="3"/>
  <c r="BE256" i="3"/>
  <c r="BE342" i="3"/>
  <c r="BE352" i="3"/>
  <c r="BE355" i="3"/>
  <c r="BE358" i="3"/>
  <c r="BE367" i="3"/>
  <c r="BE387" i="3"/>
  <c r="E48" i="2"/>
  <c r="J52" i="2"/>
  <c r="F55" i="2"/>
  <c r="BE86" i="2"/>
  <c r="BE88" i="2"/>
  <c r="BE89" i="2"/>
  <c r="BE90" i="2"/>
  <c r="BE92" i="2"/>
  <c r="BE94" i="2"/>
  <c r="BE97" i="2"/>
  <c r="BE100" i="2"/>
  <c r="BC55" i="1"/>
  <c r="BA55" i="1"/>
  <c r="BB55" i="1"/>
  <c r="AW55" i="1"/>
  <c r="BD55" i="1"/>
  <c r="BD54" i="1" s="1"/>
  <c r="W33" i="1" s="1"/>
  <c r="F36" i="3"/>
  <c r="BC56" i="1" s="1"/>
  <c r="F34" i="3"/>
  <c r="BA56" i="1"/>
  <c r="F35" i="3"/>
  <c r="BB56" i="1"/>
  <c r="BB54" i="1"/>
  <c r="W31" i="1" s="1"/>
  <c r="J34" i="3"/>
  <c r="AW56" i="1"/>
  <c r="F37" i="3"/>
  <c r="BD56" i="1"/>
  <c r="F34" i="4"/>
  <c r="BA57" i="1" s="1"/>
  <c r="F34" i="5"/>
  <c r="BA58" i="1" s="1"/>
  <c r="J84" i="4" l="1"/>
  <c r="BE84" i="4" s="1"/>
  <c r="J33" i="4" s="1"/>
  <c r="AV57" i="1" s="1"/>
  <c r="AT57" i="1" s="1"/>
  <c r="BK84" i="4"/>
  <c r="BK83" i="4" s="1"/>
  <c r="J83" i="4" s="1"/>
  <c r="J61" i="4" s="1"/>
  <c r="H2" i="8"/>
  <c r="H14" i="9" s="1"/>
  <c r="H12" i="9" s="1"/>
  <c r="I84" i="5" s="1"/>
  <c r="BK84" i="5" s="1"/>
  <c r="BK83" i="5" s="1"/>
  <c r="J83" i="5" s="1"/>
  <c r="J61" i="5" s="1"/>
  <c r="H21" i="9"/>
  <c r="BC54" i="1"/>
  <c r="W32" i="1" s="1"/>
  <c r="T298" i="3"/>
  <c r="R262" i="3"/>
  <c r="T94" i="3"/>
  <c r="BK262" i="3"/>
  <c r="J262" i="3"/>
  <c r="J68" i="3"/>
  <c r="R94" i="3"/>
  <c r="P94" i="3"/>
  <c r="BK84" i="2"/>
  <c r="BK83" i="2"/>
  <c r="J83" i="2" s="1"/>
  <c r="J59" i="2" s="1"/>
  <c r="R298" i="3"/>
  <c r="P298" i="3"/>
  <c r="T262" i="3"/>
  <c r="BK94" i="3"/>
  <c r="BK298" i="3"/>
  <c r="J298" i="3"/>
  <c r="J71" i="3" s="1"/>
  <c r="F33" i="2"/>
  <c r="AZ55" i="1" s="1"/>
  <c r="J33" i="2"/>
  <c r="AV55" i="1" s="1"/>
  <c r="AT55" i="1" s="1"/>
  <c r="F33" i="3"/>
  <c r="AZ56" i="1" s="1"/>
  <c r="BA54" i="1"/>
  <c r="W30" i="1" s="1"/>
  <c r="J33" i="3"/>
  <c r="AV56" i="1" s="1"/>
  <c r="AT56" i="1" s="1"/>
  <c r="AX54" i="1"/>
  <c r="F33" i="4" l="1"/>
  <c r="AZ57" i="1" s="1"/>
  <c r="BK82" i="4"/>
  <c r="J82" i="4" s="1"/>
  <c r="J60" i="4" s="1"/>
  <c r="J84" i="5"/>
  <c r="BE84" i="5" s="1"/>
  <c r="J33" i="5" s="1"/>
  <c r="AV58" i="1" s="1"/>
  <c r="AT58" i="1" s="1"/>
  <c r="BK82" i="5"/>
  <c r="J82" i="5" s="1"/>
  <c r="J60" i="5" s="1"/>
  <c r="AY54" i="1"/>
  <c r="P93" i="3"/>
  <c r="AU56" i="1"/>
  <c r="T93" i="3"/>
  <c r="BK93" i="3"/>
  <c r="J93" i="3"/>
  <c r="J59" i="3" s="1"/>
  <c r="R93" i="3"/>
  <c r="J94" i="3"/>
  <c r="J60" i="3"/>
  <c r="J84" i="2"/>
  <c r="J60" i="2" s="1"/>
  <c r="AU54" i="1"/>
  <c r="J30" i="2"/>
  <c r="AG55" i="1" s="1"/>
  <c r="AW54" i="1"/>
  <c r="AK30" i="1" s="1"/>
  <c r="BK81" i="4" l="1"/>
  <c r="J81" i="4" s="1"/>
  <c r="J59" i="4" s="1"/>
  <c r="BK81" i="5"/>
  <c r="J81" i="5" s="1"/>
  <c r="J59" i="5" s="1"/>
  <c r="F33" i="5"/>
  <c r="AZ58" i="1" s="1"/>
  <c r="AZ54" i="1" s="1"/>
  <c r="W29" i="1" s="1"/>
  <c r="J39" i="2"/>
  <c r="AN55" i="1"/>
  <c r="J30" i="3"/>
  <c r="AG56" i="1" s="1"/>
  <c r="J30" i="4" l="1"/>
  <c r="AG57" i="1" s="1"/>
  <c r="AN57" i="1" s="1"/>
  <c r="J30" i="5"/>
  <c r="AG58" i="1" s="1"/>
  <c r="AV54" i="1"/>
  <c r="AK29" i="1" s="1"/>
  <c r="J39" i="3"/>
  <c r="J39" i="5"/>
  <c r="AN56" i="1"/>
  <c r="J39" i="4" l="1"/>
  <c r="AG54" i="1"/>
  <c r="AK26" i="1" s="1"/>
  <c r="AK35" i="1" s="1"/>
  <c r="AN58" i="1"/>
  <c r="AT54" i="1"/>
  <c r="AN54" i="1" l="1"/>
</calcChain>
</file>

<file path=xl/sharedStrings.xml><?xml version="1.0" encoding="utf-8"?>
<sst xmlns="http://schemas.openxmlformats.org/spreadsheetml/2006/main" count="4639" uniqueCount="1216">
  <si>
    <t>Export Komplet</t>
  </si>
  <si>
    <t>VZ</t>
  </si>
  <si>
    <t>2.0</t>
  </si>
  <si>
    <t>ZAMOK</t>
  </si>
  <si>
    <t>False</t>
  </si>
  <si>
    <t>{f7d4f9a1-883e-41aa-b470-86dd4a8089f2}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</si>
  <si>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</si>
  <si>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</si>
  <si>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</si>
  <si>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</si>
  <si>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</si>
  <si>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</si>
  <si>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</si>
  <si>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</si>
  <si>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2024/09/05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</si>
  <si>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</si>
  <si>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</si>
  <si>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Obnova ČOV Český Krumloc I. etapa</t>
  </si>
  <si>
    <t>KSO:</t>
  </si>
  <si>
    <t>814</t>
  </si>
  <si>
    <t>CC-CZ:</t>
  </si>
  <si>
    <t>1252</t>
  </si>
  <si>
    <t>Místo:</t>
  </si>
  <si>
    <t>Český Krumlov</t>
  </si>
  <si>
    <t>Datum:</t>
  </si>
  <si>
    <t>16. 9. 2024</t>
  </si>
  <si>
    <t>CZ-CPV:</t>
  </si>
  <si>
    <t>45000000-7</t>
  </si>
  <si>
    <t>CZ-CPA:</t>
  </si>
  <si>
    <t>42</t>
  </si>
  <si>
    <t>Zadavatel:</t>
  </si>
  <si>
    <t>IČ:</t>
  </si>
  <si>
    <t>00245836</t>
  </si>
  <si>
    <t>Město Český Krumlov</t>
  </si>
  <si>
    <t>DIČ:</t>
  </si>
  <si>
    <t>CZ00245836</t>
  </si>
  <si>
    <t>Účastník:</t>
  </si>
  <si>
    <t>Vyplň údaj</t>
  </si>
  <si>
    <t>Projektant:</t>
  </si>
  <si>
    <t>28159721</t>
  </si>
  <si>
    <t>VAK projekt s.r.o.</t>
  </si>
  <si>
    <t>CZ28159721</t>
  </si>
  <si>
    <t>True</t>
  </si>
  <si>
    <t>Zpracovatel:</t>
  </si>
  <si>
    <t/>
  </si>
  <si>
    <t>Ing. Martina Zamlinská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</si>
  <si>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</si>
  <si>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</si>
  <si>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</si>
  <si>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</si>
  <si>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</si>
  <si>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</si>
  <si>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</si>
  <si>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</si>
  <si>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</si>
  <si>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</si>
  <si>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</si>
  <si>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</si>
  <si>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</si>
  <si>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</si>
  <si>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</si>
  <si>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</si>
  <si>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</si>
  <si>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</si>
  <si>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</si>
  <si>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</si>
  <si>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</si>
  <si>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</si>
  <si>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</si>
  <si>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</si>
  <si>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</si>
  <si>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</si>
  <si>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</si>
  <si>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</si>
  <si>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</si>
  <si>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</si>
  <si>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</si>
  <si>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</si>
  <si>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</si>
  <si>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</si>
  <si>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</si>
  <si>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</si>
  <si>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</si>
  <si>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</si>
  <si>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</si>
  <si>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</si>
  <si>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</si>
  <si>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VRN-00</t>
  </si>
  <si>
    <t>Vedlejší rozpočtové náklady</t>
  </si>
  <si>
    <t>VON</t>
  </si>
  <si>
    <t>1</t>
  </si>
  <si>
    <t>{7b30fe3b-6ab7-4b8b-92e3-5ca8eaec5f8c}</t>
  </si>
  <si>
    <t>2</t>
  </si>
  <si>
    <t>SO-01</t>
  </si>
  <si>
    <t>Stavební část</t>
  </si>
  <si>
    <t>STA</t>
  </si>
  <si>
    <t>{f7501ffd-08bc-4b3f-94bc-d7f4025605fc}</t>
  </si>
  <si>
    <t>PS-01</t>
  </si>
  <si>
    <t>Technologická část strojní</t>
  </si>
  <si>
    <t>PRO</t>
  </si>
  <si>
    <t>{526eb08f-2445-4762-a0e2-7497a5dc3202}</t>
  </si>
  <si>
    <t>PS-02</t>
  </si>
  <si>
    <t>Elektroinstalace</t>
  </si>
  <si>
    <t>{b875b228-f021-4eed-be74-b9b9dff0c2c4}</t>
  </si>
  <si>
    <t>KRYCÍ LIST SOUPISU PRACÍ</t>
  </si>
  <si>
    <t>Objekt:</t>
  </si>
  <si>
    <t>VRN-00 -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</si>
  <si>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</si>
  <si>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</si>
  <si>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</si>
  <si>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</si>
  <si>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</si>
  <si>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</si>
  <si>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</si>
  <si>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</si>
  <si>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</si>
  <si>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</si>
  <si>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</si>
  <si>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</si>
  <si>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</si>
  <si>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</si>
  <si>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</si>
  <si>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</si>
  <si>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</si>
  <si>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</si>
  <si>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</si>
  <si>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</si>
  <si>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</si>
  <si>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</si>
  <si>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</si>
  <si>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</si>
  <si>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</si>
  <si>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</si>
  <si>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</si>
  <si>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012-1</t>
  </si>
  <si>
    <t>Vytýčení stávajících sítí</t>
  </si>
  <si>
    <t>soubor</t>
  </si>
  <si>
    <t>1024</t>
  </si>
  <si>
    <t>-961389983</t>
  </si>
  <si>
    <t>P</t>
  </si>
  <si>
    <t>Poznámka k položce:_x000D_
Zaměření a vytýčení stávajících inženýrských sítí v místě stavby z hlediska jejich ochrany při provádění stavby.</t>
  </si>
  <si>
    <t>012103000.1</t>
  </si>
  <si>
    <t>Geodetické práce před výstavbou - vytýčení stavby</t>
  </si>
  <si>
    <t>-169402798</t>
  </si>
  <si>
    <t>3</t>
  </si>
  <si>
    <t>012-2</t>
  </si>
  <si>
    <t>Bezpečnostní opatření dle plánu BOZP</t>
  </si>
  <si>
    <t>484047284</t>
  </si>
  <si>
    <t>4</t>
  </si>
  <si>
    <t>012303000.1</t>
  </si>
  <si>
    <t>Geodetické práce po výstavbě - zaměření skutečného provedení</t>
  </si>
  <si>
    <t>1185546346</t>
  </si>
  <si>
    <t>VV</t>
  </si>
  <si>
    <t>012-4</t>
  </si>
  <si>
    <t>Fotodokumentace stávajících objektů</t>
  </si>
  <si>
    <t>-1830457252</t>
  </si>
  <si>
    <t>Poznámka k položce:_x000D_
Fotodokumentace stávajících přilehlých objektů před zahájením stavby a po dokončení stavby</t>
  </si>
  <si>
    <t>6</t>
  </si>
  <si>
    <t>013254000</t>
  </si>
  <si>
    <t>Dokumentace skutečného provedení stavby</t>
  </si>
  <si>
    <t>1838808125</t>
  </si>
  <si>
    <t>VRN3</t>
  </si>
  <si>
    <t>Zařízení staveniště</t>
  </si>
  <si>
    <t>7</t>
  </si>
  <si>
    <t>030001000</t>
  </si>
  <si>
    <t>450701672</t>
  </si>
  <si>
    <t>VRN4</t>
  </si>
  <si>
    <t>Inženýrská činnost</t>
  </si>
  <si>
    <t>8</t>
  </si>
  <si>
    <t>041903001</t>
  </si>
  <si>
    <t>Součinnost provozovatele</t>
  </si>
  <si>
    <t>-1127798922</t>
  </si>
  <si>
    <t>Poznámka k položce:_x000D_
Položka obsahuje náklady provozovatele na součinnost při stavbě 
tzm. manipulace s hradítky, armaturami a úpravy tras čerpání viz technická zpráva</t>
  </si>
  <si>
    <t>SO-01 - Stavební část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</si>
  <si>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</si>
  <si>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</si>
  <si>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</si>
  <si>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</si>
  <si>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</si>
  <si>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</si>
  <si>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</si>
  <si>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</si>
  <si>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</si>
  <si>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</si>
  <si>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</si>
  <si>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M - Práce a dodávky M</t>
  </si>
  <si>
    <t xml:space="preserve">    23-M - Montáže potrubí</t>
  </si>
  <si>
    <t xml:space="preserve">    46-M - Zemní práce při extr.mont.pracích</t>
  </si>
  <si>
    <t>HSV</t>
  </si>
  <si>
    <t>Práce a dodávky HSV</t>
  </si>
  <si>
    <t>Zemní práce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</si>
  <si>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</si>
  <si>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</si>
  <si>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</si>
  <si>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CS ÚRS 2024 02</t>
  </si>
  <si>
    <t>-1331259823</t>
  </si>
  <si>
    <t>Online PSC</t>
  </si>
  <si>
    <t>https://podminky.urs.cz/item/CS_URS_2024_02/113107322</t>
  </si>
  <si>
    <t>"nádrž síranu"0,45*2,5*4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</si>
  <si>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</si>
  <si>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</si>
  <si>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1460629587</t>
  </si>
  <si>
    <t>https://podminky.urs.cz/item/CS_URS_2024_02/113107343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</si>
  <si>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</si>
  <si>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</si>
  <si>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m</t>
  </si>
  <si>
    <t>1462330004</t>
  </si>
  <si>
    <t>https://podminky.urs.cz/item/CS_URS_2024_02/119001412</t>
  </si>
  <si>
    <t>"kabel NN"</t>
  </si>
  <si>
    <t>"betonový žlab"0,5</t>
  </si>
  <si>
    <t>133251101</t>
  </si>
  <si>
    <t>Hloubení nezapažených šachet strojně v hornině třídy těžitelnosti I skupiny 3 do 20 m3</t>
  </si>
  <si>
    <t>m3</t>
  </si>
  <si>
    <t>1338583231</t>
  </si>
  <si>
    <t>https://podminky.urs.cz/item/CS_URS_2024_02/133251101</t>
  </si>
  <si>
    <t>"obslužná lávka"</t>
  </si>
  <si>
    <t>0,8*0,3*0,5*3</t>
  </si>
  <si>
    <t>Součet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</si>
  <si>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</si>
  <si>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</si>
  <si>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2018230924</t>
  </si>
  <si>
    <t>https://podminky.urs.cz/item/CS_URS_2024_02/162651112</t>
  </si>
  <si>
    <t>0,36</t>
  </si>
  <si>
    <t>171201231</t>
  </si>
  <si>
    <t>Poplatek za uložení stavebního odpadu na recyklační skládce (skládkovné) zeminy a kamení zatříděného do Katalogu odpadů pod kódem 17 05 04</t>
  </si>
  <si>
    <t>t</t>
  </si>
  <si>
    <t>-56041256</t>
  </si>
  <si>
    <t>https://podminky.urs.cz/item/CS_URS_2024_02/171201231</t>
  </si>
  <si>
    <t>0,36*2 'Přepočtené koeficientem množství</t>
  </si>
  <si>
    <t>171251201</t>
  </si>
  <si>
    <t>Uložení sypaniny na skládky nebo meziskládky bez hutnění s upravením uložené sypaniny do předepsaného tvaru</t>
  </si>
  <si>
    <t>-95728693</t>
  </si>
  <si>
    <t>https://podminky.urs.cz/item/CS_URS_2024_02/171251201</t>
  </si>
  <si>
    <t>Zakládání</t>
  </si>
  <si>
    <t>270002103</t>
  </si>
  <si>
    <t>Vložení trub (chrániček) do otvorů vytvořených v základových konstrukcích včetně utěsnění vnější průřezové plochy do 0,02 m2, tloušťky zdi přes 1,0 do 1,5 m</t>
  </si>
  <si>
    <t>kus</t>
  </si>
  <si>
    <t>724348708</t>
  </si>
  <si>
    <t>https://podminky.urs.cz/item/CS_URS_2024_02/270002103</t>
  </si>
  <si>
    <t>"kabel nn"3</t>
  </si>
  <si>
    <t>9</t>
  </si>
  <si>
    <t>274313911</t>
  </si>
  <si>
    <t>Základy z betonu prostého pasy betonu kamenem neprokládaného tř. C 30/37</t>
  </si>
  <si>
    <t>-271335161</t>
  </si>
  <si>
    <t>https://podminky.urs.cz/item/CS_URS_2024_02/274313911</t>
  </si>
  <si>
    <t>"nádrž síranu"0,45*2,5*0,5*4</t>
  </si>
  <si>
    <t>10</t>
  </si>
  <si>
    <t>274351121</t>
  </si>
  <si>
    <t>Bednění základů pasů rovné zřízení</t>
  </si>
  <si>
    <t>1660491207</t>
  </si>
  <si>
    <t>https://podminky.urs.cz/item/CS_URS_2024_02/274351121</t>
  </si>
  <si>
    <t>"nádrž síranu"(0,45+2,5)*2*0,5*4</t>
  </si>
  <si>
    <t>11</t>
  </si>
  <si>
    <t>274351122</t>
  </si>
  <si>
    <t>Bednění základů pasů rovné odstranění</t>
  </si>
  <si>
    <t>-1038444423</t>
  </si>
  <si>
    <t>https://podminky.urs.cz/item/CS_URS_2024_02/274351122</t>
  </si>
  <si>
    <t>275313911</t>
  </si>
  <si>
    <t>Základy z betonu prostého patky a bloky z betonu kamenem neprokládaného tř. C 30/37</t>
  </si>
  <si>
    <t>1712903063</t>
  </si>
  <si>
    <t>https://podminky.urs.cz/item/CS_URS_2024_02/275313911</t>
  </si>
  <si>
    <t>13</t>
  </si>
  <si>
    <t>275351121</t>
  </si>
  <si>
    <t>Bednění základů patek zřízení</t>
  </si>
  <si>
    <t>-713658975</t>
  </si>
  <si>
    <t>https://podminky.urs.cz/item/CS_URS_2024_02/275351121</t>
  </si>
  <si>
    <t>0,8*(0,3+0,5)*2*3</t>
  </si>
  <si>
    <t>14</t>
  </si>
  <si>
    <t>275351122</t>
  </si>
  <si>
    <t>Bednění základů patek odstranění</t>
  </si>
  <si>
    <t>-1694614626</t>
  </si>
  <si>
    <t>https://podminky.urs.cz/item/CS_URS_2024_02/275351122</t>
  </si>
  <si>
    <t>Svislé a kompletní konstrukce</t>
  </si>
  <si>
    <t>15</t>
  </si>
  <si>
    <t>310321111</t>
  </si>
  <si>
    <t>Zabetonování otvorů ve zdivu nadzákladovém včetně bednění, odbednění a výztuže (materiál v ceně) plochy do 1 m2</t>
  </si>
  <si>
    <t>-1416761952</t>
  </si>
  <si>
    <t>https://podminky.urs.cz/item/CS_URS_2024_02/310321111</t>
  </si>
  <si>
    <t>"nádrž síranu"</t>
  </si>
  <si>
    <t>0,02</t>
  </si>
  <si>
    <t>16</t>
  </si>
  <si>
    <t>389381001</t>
  </si>
  <si>
    <t>Dobetonování prefabrikovaných konstrukcí</t>
  </si>
  <si>
    <t>-1219495565</t>
  </si>
  <si>
    <t>https://podminky.urs.cz/item/CS_URS_2024_02/389381001</t>
  </si>
  <si>
    <t>0,3</t>
  </si>
  <si>
    <t>"zábradlí dobetonování"</t>
  </si>
  <si>
    <t>Úpravy povrchů, podlahy a osazování výplní</t>
  </si>
  <si>
    <t>17</t>
  </si>
  <si>
    <t>619995001</t>
  </si>
  <si>
    <t>Začištění omítek (s dodáním hmot) kolem oken, dveří, podlah, obkladů apod.</t>
  </si>
  <si>
    <t>1969547313</t>
  </si>
  <si>
    <t>https://podminky.urs.cz/item/CS_URS_2024_02/619995001</t>
  </si>
  <si>
    <t>0,12*pi</t>
  </si>
  <si>
    <t>Ostatní konstrukce a práce, bourání</t>
  </si>
  <si>
    <t>18</t>
  </si>
  <si>
    <t>912211131</t>
  </si>
  <si>
    <t>Montáž směrového sloupku plastového pružného - balisety přišroubováním k podkladu</t>
  </si>
  <si>
    <t>2034970031</t>
  </si>
  <si>
    <t>https://podminky.urs.cz/item/CS_URS_2024_02/912211131</t>
  </si>
  <si>
    <t>"nádrž síranu"2</t>
  </si>
  <si>
    <t>19</t>
  </si>
  <si>
    <t>M</t>
  </si>
  <si>
    <t>56288000</t>
  </si>
  <si>
    <t>sloupek plastový baliseta</t>
  </si>
  <si>
    <t>1795770722</t>
  </si>
  <si>
    <t>20</t>
  </si>
  <si>
    <t>919735113</t>
  </si>
  <si>
    <t>Řezání stávajícího živičného krytu nebo podkladu hloubky přes 100 do 150 mm</t>
  </si>
  <si>
    <t>-1693566982</t>
  </si>
  <si>
    <t>https://podminky.urs.cz/item/CS_URS_2024_02/919735113</t>
  </si>
  <si>
    <t>"nádrž síranu"(0,45+2,5)*2*4</t>
  </si>
  <si>
    <t>949101112</t>
  </si>
  <si>
    <t>Lešení pomocné pracovní pro objekty pozemních staveb pro zatížení do 150 kg/m2, o výšce lešeňové podlahy přes 1,9 do 3,5 m</t>
  </si>
  <si>
    <t>-1119072980</t>
  </si>
  <si>
    <t>https://podminky.urs.cz/item/CS_URS_2024_02/949101112</t>
  </si>
  <si>
    <t>"v nádržích"530</t>
  </si>
  <si>
    <t>22</t>
  </si>
  <si>
    <t>953334121</t>
  </si>
  <si>
    <t>Bobtnavý pásek do pracovních spar betonových konstrukcí bentonitový, rozměru 20 x 25 mm</t>
  </si>
  <si>
    <t>-1692935834</t>
  </si>
  <si>
    <t>https://podminky.urs.cz/item/CS_URS_2024_02/953334121</t>
  </si>
  <si>
    <t>0,5</t>
  </si>
  <si>
    <t>23</t>
  </si>
  <si>
    <t>953961212</t>
  </si>
  <si>
    <t>Kotva chemická s vyvrtáním otvoru do betonu, železobetonu nebo tvrdého kamene chemická patrona, velikost M 10, hloubka 90 mm</t>
  </si>
  <si>
    <t>1538968278</t>
  </si>
  <si>
    <t>https://podminky.urs.cz/item/CS_URS_2024_02/953961212</t>
  </si>
  <si>
    <t>"uchycení hradítek"4*10</t>
  </si>
  <si>
    <t>24</t>
  </si>
  <si>
    <t>953965115</t>
  </si>
  <si>
    <t>Kotva chemická s vyvrtáním otvoru kotevní šrouby pro chemické kotvy, velikost M 10, délka 130 mm</t>
  </si>
  <si>
    <t>-1304210979</t>
  </si>
  <si>
    <t>https://podminky.urs.cz/item/CS_URS_2024_02/953965115</t>
  </si>
  <si>
    <t>25</t>
  </si>
  <si>
    <t>962052314</t>
  </si>
  <si>
    <t>Bourání zdiva železobetonového pilířů, průřezu do 0,36 m2</t>
  </si>
  <si>
    <t>257265847</t>
  </si>
  <si>
    <t>https://podminky.urs.cz/item/CS_URS_2024_02/962052314</t>
  </si>
  <si>
    <t>"nátok na čov"</t>
  </si>
  <si>
    <t>26</t>
  </si>
  <si>
    <t>977151118</t>
  </si>
  <si>
    <t>Jádrové vrty diamantovými korunkami do stavebních materiálů (železobetonu, betonu, cihel, obkladů, dlažeb, kamene) průměru přes 90 do 100 mm</t>
  </si>
  <si>
    <t>568287588</t>
  </si>
  <si>
    <t>https://podminky.urs.cz/item/CS_URS_2024_02/977151118</t>
  </si>
  <si>
    <t>"kabel nn"</t>
  </si>
  <si>
    <t>2*1,2</t>
  </si>
  <si>
    <t>27</t>
  </si>
  <si>
    <t>977151121</t>
  </si>
  <si>
    <t>Jádrové vrty diamantovými korunkami do stavebních materiálů (železobetonu, betonu, cihel, obkladů, dlažeb, kamene) průměru přes 110 do 120 mm</t>
  </si>
  <si>
    <t>-574552145</t>
  </si>
  <si>
    <t>https://podminky.urs.cz/item/CS_URS_2024_02/977151121</t>
  </si>
  <si>
    <t>"dávkování síranu"</t>
  </si>
  <si>
    <t>1,2</t>
  </si>
  <si>
    <t>28</t>
  </si>
  <si>
    <t>985131111</t>
  </si>
  <si>
    <t>Očištění ploch stěn, rubu kleneb a podlah tlakovou vodou</t>
  </si>
  <si>
    <t>-1110351173</t>
  </si>
  <si>
    <t>https://podminky.urs.cz/item/CS_URS_2024_02/985131111</t>
  </si>
  <si>
    <t>"zábradlí"</t>
  </si>
  <si>
    <t>120</t>
  </si>
  <si>
    <t>"nádrže čov"</t>
  </si>
  <si>
    <t>770*4</t>
  </si>
  <si>
    <t>29</t>
  </si>
  <si>
    <t>985131211</t>
  </si>
  <si>
    <t>Očištění ploch stěn, rubu kleneb a podlah tryskání pískem sušeným</t>
  </si>
  <si>
    <t>-850090823</t>
  </si>
  <si>
    <t>https://podminky.urs.cz/item/CS_URS_2024_02/985131211</t>
  </si>
  <si>
    <t>0,1</t>
  </si>
  <si>
    <t>30</t>
  </si>
  <si>
    <t>985131311</t>
  </si>
  <si>
    <t>Očištění ploch stěn, rubu kleneb a podlah ruční dočištění ocelovými kartáči</t>
  </si>
  <si>
    <t>1852709558</t>
  </si>
  <si>
    <t>https://podminky.urs.cz/item/CS_URS_2024_02/985131311</t>
  </si>
  <si>
    <t>31</t>
  </si>
  <si>
    <t>985321111</t>
  </si>
  <si>
    <t>Ochranný nátěr betonářské výztuže 1 vrstva tloušťky 1 mm na cementové bázi stěn, líce kleneb a podhledů</t>
  </si>
  <si>
    <t>100328588</t>
  </si>
  <si>
    <t>https://podminky.urs.cz/item/CS_URS_2024_02/985321111</t>
  </si>
  <si>
    <t>0,1*2</t>
  </si>
  <si>
    <t>997</t>
  </si>
  <si>
    <t>Přesun sutě</t>
  </si>
  <si>
    <t>32</t>
  </si>
  <si>
    <t>997013501</t>
  </si>
  <si>
    <t>Odvoz suti a vybouraných hmot na skládku nebo meziskládku se složením, na vzdálenost do 1 km</t>
  </si>
  <si>
    <t>-1296605502</t>
  </si>
  <si>
    <t>https://podminky.urs.cz/item/CS_URS_2024_02/997013501</t>
  </si>
  <si>
    <t>0,846</t>
  </si>
  <si>
    <t>16,825</t>
  </si>
  <si>
    <t>33</t>
  </si>
  <si>
    <t>997013509</t>
  </si>
  <si>
    <t>Odvoz suti a vybouraných hmot na skládku nebo meziskládku se složením, na vzdálenost Příplatek k ceně za každý další započatý 1 km přes 1 km</t>
  </si>
  <si>
    <t>-39134521</t>
  </si>
  <si>
    <t>https://podminky.urs.cz/item/CS_URS_2024_02/997013509</t>
  </si>
  <si>
    <t>17,671</t>
  </si>
  <si>
    <t>17,671*4 'Přepočtené koeficientem množství</t>
  </si>
  <si>
    <t>34</t>
  </si>
  <si>
    <t>997013631</t>
  </si>
  <si>
    <t>Poplatek za uložení stavebního odpadu na skládce (skládkovné) směsného stavebního a demoličního zatříděného do Katalogu odpadů pod kódem 17 09 04</t>
  </si>
  <si>
    <t>875250858</t>
  </si>
  <si>
    <t>https://podminky.urs.cz/item/CS_URS_2024_02/997013631</t>
  </si>
  <si>
    <t>35</t>
  </si>
  <si>
    <t>997221551</t>
  </si>
  <si>
    <t>Vodorovná doprava suti bez naložení, ale se složením a s hrubým urovnáním ze sypkých materiálů, na vzdálenost do 1 km</t>
  </si>
  <si>
    <t>1661018341</t>
  </si>
  <si>
    <t>https://podminky.urs.cz/item/CS_URS_2024_02/997221551</t>
  </si>
  <si>
    <t>1,305</t>
  </si>
  <si>
    <t>1,422</t>
  </si>
  <si>
    <t>36</t>
  </si>
  <si>
    <t>997221559</t>
  </si>
  <si>
    <t>Vodorovná doprava suti bez naložení, ale se složením a s hrubým urovnáním Příplatek k ceně za každý další započatý 1 km přes 1 km</t>
  </si>
  <si>
    <t>359301953</t>
  </si>
  <si>
    <t>https://podminky.urs.cz/item/CS_URS_2024_02/997221559</t>
  </si>
  <si>
    <t>2,727</t>
  </si>
  <si>
    <t>2,727*4 'Přepočtené koeficientem množství</t>
  </si>
  <si>
    <t>37</t>
  </si>
  <si>
    <t>997221873</t>
  </si>
  <si>
    <t>-1337310023</t>
  </si>
  <si>
    <t>https://podminky.urs.cz/item/CS_URS_2024_02/997221873</t>
  </si>
  <si>
    <t>38</t>
  </si>
  <si>
    <t>997221875</t>
  </si>
  <si>
    <t>Poplatek za uložení stavebního odpadu na recyklační skládce (skládkovné) asfaltového bez obsahu dehtu zatříděného do Katalogu odpadů pod kódem 17 03 02</t>
  </si>
  <si>
    <t>-349777060</t>
  </si>
  <si>
    <t>https://podminky.urs.cz/item/CS_URS_2024_02/997221875</t>
  </si>
  <si>
    <t>998</t>
  </si>
  <si>
    <t>Přesun hmot</t>
  </si>
  <si>
    <t>39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</si>
  <si>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</si>
  <si>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</si>
  <si>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1205868145</t>
  </si>
  <si>
    <t>https://podminky.urs.cz/item/CS_URS_2024_02/998142251</t>
  </si>
  <si>
    <t>PSV</t>
  </si>
  <si>
    <t>Práce a dodávky PSV</t>
  </si>
  <si>
    <t>767</t>
  </si>
  <si>
    <t>Konstrukce zámečnické</t>
  </si>
  <si>
    <t>40</t>
  </si>
  <si>
    <t>767161814</t>
  </si>
  <si>
    <t>Demontáž zábradlí do suti rovného nerozebíratelný spoj hmotnosti 1 m zábradlí přes 20 kg</t>
  </si>
  <si>
    <t>1155158059</t>
  </si>
  <si>
    <t>https://podminky.urs.cz/item/CS_URS_2024_02/767161814</t>
  </si>
  <si>
    <t>673</t>
  </si>
  <si>
    <t>41</t>
  </si>
  <si>
    <t>767221003</t>
  </si>
  <si>
    <t>Montáž výrobků z kompozitů zábradlí, kotveného do železobetonu</t>
  </si>
  <si>
    <t>-2112953265</t>
  </si>
  <si>
    <t>https://podminky.urs.cz/item/CS_URS_2024_02/767221003</t>
  </si>
  <si>
    <t>63126081</t>
  </si>
  <si>
    <t>zábradlí kompozitní - madlo, dvě vodorovné výplně, výška 1,1m</t>
  </si>
  <si>
    <t>-648760805</t>
  </si>
  <si>
    <t>Poznámka k položce:_x000D_
na zábradlí bude umístěna kabeláž se zatížením cca 10kg/m´</t>
  </si>
  <si>
    <t>43</t>
  </si>
  <si>
    <t>767995111</t>
  </si>
  <si>
    <t>Montáž ostatních atypických zámečnických konstrukcí hmotnosti přes 3 do 5 kg</t>
  </si>
  <si>
    <t>kg</t>
  </si>
  <si>
    <t>-425789999</t>
  </si>
  <si>
    <t>https://podminky.urs.cz/item/CS_URS_2024_02/767995111</t>
  </si>
  <si>
    <t>"uchycení hradítek"</t>
  </si>
  <si>
    <t>17,663+2,28*1,1*10</t>
  </si>
  <si>
    <t>44</t>
  </si>
  <si>
    <t>13611228</t>
  </si>
  <si>
    <t>plech ocelový hladký jakost S235JR tl 10mm tabule</t>
  </si>
  <si>
    <t>-1528447417</t>
  </si>
  <si>
    <t>0,15*0,15*78,5*10/1000</t>
  </si>
  <si>
    <t>45</t>
  </si>
  <si>
    <t>55283900</t>
  </si>
  <si>
    <t>trubka ocelová bezešvá hladká jakost 11 353 31,8x3,2mm</t>
  </si>
  <si>
    <t>485108469</t>
  </si>
  <si>
    <t>1,1*10</t>
  </si>
  <si>
    <t>46</t>
  </si>
  <si>
    <t>R767-1</t>
  </si>
  <si>
    <t>D+M obslužná kompozitní lávka</t>
  </si>
  <si>
    <t>kpl</t>
  </si>
  <si>
    <t>1838381653</t>
  </si>
  <si>
    <t>Poznámka k položce:_x000D_
Lávka kompozitní, včetně nosné konstrukce (podélné a příčné nosníky na konzolách s uloženíma kotvením), s pochozí plochou z kompozitních roštových profilů výšky 32mm, oka 30x30mm s protisklunou povrchovou úpravou barva šedá, včetně svorek s příložkou pro pevné kotvení roštů_x000D_
nosníky "U"200mm kotvit chem. kotvou do hl. min 150mm_x000D_
zábradlí výšky 900mm_x000D_
_x000D_
Zábradlí kompozitní, výšky 900mm s bočním kotvením, jednou výplní a zarážkou, madlo zaoblené, včetně kotevního materiálu - předpoklad z boku nosných prvků lávek_x000D_
barva šedá, barva madla a zarážky žlutá</t>
  </si>
  <si>
    <t>47</t>
  </si>
  <si>
    <t>998767101</t>
  </si>
  <si>
    <t>Přesun hmot pro zámečnické konstrukce stanovený z hmotnosti přesunovaného materiálu vodorovná dopravní vzdálenost do 50 m základní v objektech výšky do 6 m</t>
  </si>
  <si>
    <t>839531180</t>
  </si>
  <si>
    <t>https://podminky.urs.cz/item/CS_URS_2024_02/998767101</t>
  </si>
  <si>
    <t>783</t>
  </si>
  <si>
    <t>Dokončovací práce - nátěry</t>
  </si>
  <si>
    <t>48</t>
  </si>
  <si>
    <t>783314203</t>
  </si>
  <si>
    <t>Základní antikorozní nátěr zámečnických konstrukcí jednonásobný syntetický samozákladující</t>
  </si>
  <si>
    <t>-113942482</t>
  </si>
  <si>
    <t>https://podminky.urs.cz/item/CS_URS_2024_02/783314203</t>
  </si>
  <si>
    <t>(0,15*0,15+0,032*pi*1,1)*10</t>
  </si>
  <si>
    <t>49</t>
  </si>
  <si>
    <t>783315103</t>
  </si>
  <si>
    <t>Mezinátěr zámečnických konstrukcí jednonásobný syntetický samozákladující</t>
  </si>
  <si>
    <t>1610338612</t>
  </si>
  <si>
    <t>https://podminky.urs.cz/item/CS_URS_2024_02/783315103</t>
  </si>
  <si>
    <t>50</t>
  </si>
  <si>
    <t>783337101</t>
  </si>
  <si>
    <t>Krycí nátěr (email) zámečnických konstrukcí jednonásobný epoxidový</t>
  </si>
  <si>
    <t>-854558892</t>
  </si>
  <si>
    <t>https://podminky.urs.cz/item/CS_URS_2024_02/783337101</t>
  </si>
  <si>
    <t>Práce a dodávky M</t>
  </si>
  <si>
    <t>23-M</t>
  </si>
  <si>
    <t>Montáže potrubí</t>
  </si>
  <si>
    <t>51</t>
  </si>
  <si>
    <t>230202225</t>
  </si>
  <si>
    <t>Montáž manžety na chráničku potrubí plastového dn přes 63 do 110 mm</t>
  </si>
  <si>
    <t>64</t>
  </si>
  <si>
    <t>-1253363637</t>
  </si>
  <si>
    <t>https://podminky.urs.cz/item/CS_URS_2024_02/230202225</t>
  </si>
  <si>
    <t>52</t>
  </si>
  <si>
    <t>28655107</t>
  </si>
  <si>
    <t>manžeta chráničky vč. upínací pásky 63x110mm DN 50x100</t>
  </si>
  <si>
    <t>128</t>
  </si>
  <si>
    <t>-301562915</t>
  </si>
  <si>
    <t>46-M</t>
  </si>
  <si>
    <t>Zemní práce při extr.mont.pracích</t>
  </si>
  <si>
    <t>53</t>
  </si>
  <si>
    <t>460021121</t>
  </si>
  <si>
    <t>Sejmutí ornice strojně včetně rozpojení, naložení na dopravní prostředek, přemístění ornice na vzdálenost do 50 m a její složení tl. vrstvy do 20 cm</t>
  </si>
  <si>
    <t>183430490</t>
  </si>
  <si>
    <t>https://podminky.urs.cz/item/CS_URS_2024_02/460021121</t>
  </si>
  <si>
    <t>14*1</t>
  </si>
  <si>
    <t>54</t>
  </si>
  <si>
    <t>460041111</t>
  </si>
  <si>
    <t>Čerpání vody na dopravní výšku do 10 m průměrný přítok do 400 l/min</t>
  </si>
  <si>
    <t>hod</t>
  </si>
  <si>
    <t>1830264927</t>
  </si>
  <si>
    <t>https://podminky.urs.cz/item/CS_URS_2024_02/460041111</t>
  </si>
  <si>
    <t>30*0,2</t>
  </si>
  <si>
    <t>55</t>
  </si>
  <si>
    <t>460171282</t>
  </si>
  <si>
    <t>Hloubení kabelových rýh strojně včetně urovnání dna s přemístěním výkopku do vzdálenosti 3 m od okraje jámy nebo s naložením na dopravní prostředek šířky 50 cm hloubky 90 cm v hornině třídy těžitelnosti I skupiny 3</t>
  </si>
  <si>
    <t>-174889856</t>
  </si>
  <si>
    <t>https://podminky.urs.cz/item/CS_URS_2024_02/460171282</t>
  </si>
  <si>
    <t>56</t>
  </si>
  <si>
    <t>460241111</t>
  </si>
  <si>
    <t>Příplatek k cenám vykopávek v blízkosti podzemního vedení pro jakoukoliv třídu horniny</t>
  </si>
  <si>
    <t>-279488402</t>
  </si>
  <si>
    <t>https://podminky.urs.cz/item/CS_URS_2024_02/460241111</t>
  </si>
  <si>
    <t>0,5*1*1</t>
  </si>
  <si>
    <t>57</t>
  </si>
  <si>
    <t>460341113</t>
  </si>
  <si>
    <t>Vodorovné přemístění (odvoz) horniny dopravními prostředky včetně složení, bez naložení a rozprostření jakékoliv třídy, na vzdálenost přes 500 do 1000 m</t>
  </si>
  <si>
    <t>-916880391</t>
  </si>
  <si>
    <t>https://podminky.urs.cz/item/CS_URS_2024_02/460341113</t>
  </si>
  <si>
    <t>1,5</t>
  </si>
  <si>
    <t>58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</si>
  <si>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</si>
  <si>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</si>
  <si>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-649114812</t>
  </si>
  <si>
    <t>https://podminky.urs.cz/item/CS_URS_2024_02/460341121</t>
  </si>
  <si>
    <t>1,5*4</t>
  </si>
  <si>
    <t>59</t>
  </si>
  <si>
    <t>460361121</t>
  </si>
  <si>
    <t>Poplatek (skládkovné) za uložení zeminy na recyklační skládce zatříděné do Katalogu odpadů pod kódem 17 05 04</t>
  </si>
  <si>
    <t>854172506</t>
  </si>
  <si>
    <t>https://podminky.urs.cz/item/CS_URS_2024_02/460361121</t>
  </si>
  <si>
    <t>1,5*2</t>
  </si>
  <si>
    <t>60</t>
  </si>
  <si>
    <t>460451292</t>
  </si>
  <si>
    <t>Zásyp kabelových rýh strojně s přemístěním sypaniny ze vzdálenosti do 10 m, s uložením výkopku ve vrstvách včetně zhutnění a urovnání povrchu šířky 50 cm hloubky 90 cm z horniny třídy těžitelnosti I skupiny 3</t>
  </si>
  <si>
    <t>-467286362</t>
  </si>
  <si>
    <t>https://podminky.urs.cz/item/CS_URS_2024_02/460451292</t>
  </si>
  <si>
    <t>61</t>
  </si>
  <si>
    <t>460571111</t>
  </si>
  <si>
    <t>Rozprostření a urovnání ornice strojně včetně přemístění hromad nebo dočasných skládek na místo spotřeby ze vzdálenosti do 50 m při souvislé ploše, tl. vrstvy do 20 cm</t>
  </si>
  <si>
    <t>1182928668</t>
  </si>
  <si>
    <t>https://podminky.urs.cz/item/CS_URS_2024_02/460571111</t>
  </si>
  <si>
    <t>62</t>
  </si>
  <si>
    <t>460581121</t>
  </si>
  <si>
    <t>Úprava terénu zatravnění, včetně dodání osiva a zalití vodou na rovině</t>
  </si>
  <si>
    <t>-20604109</t>
  </si>
  <si>
    <t>https://podminky.urs.cz/item/CS_URS_2024_02/460581121</t>
  </si>
  <si>
    <t>63</t>
  </si>
  <si>
    <t>460661112</t>
  </si>
  <si>
    <t>Kabelové lože z písku včetně podsypu, zhutnění a urovnání povrchu pro kabely nn bez zakrytí, šířky přes 35 do 50 cm</t>
  </si>
  <si>
    <t>1423554610</t>
  </si>
  <si>
    <t>https://podminky.urs.cz/item/CS_URS_2024_02/460661112</t>
  </si>
  <si>
    <t>460671111</t>
  </si>
  <si>
    <t>Výstražné prvky pro krytí kabelů včetně vyrovnání povrchu rýhy, rozvinutí a uložení fólie, šířky přes 10 do 20 cm</t>
  </si>
  <si>
    <t>-983111003</t>
  </si>
  <si>
    <t>https://podminky.urs.cz/item/CS_URS_2024_02/460671111</t>
  </si>
  <si>
    <t>65</t>
  </si>
  <si>
    <t>460791114</t>
  </si>
  <si>
    <t>Montáž trubek ochranných uložených volně do rýhy plastových tuhých, vnitřního průměru přes 90 do 110 mm</t>
  </si>
  <si>
    <t>-1816179782</t>
  </si>
  <si>
    <t>https://podminky.urs.cz/item/CS_URS_2024_02/460791114</t>
  </si>
  <si>
    <t>66</t>
  </si>
  <si>
    <t>28611113</t>
  </si>
  <si>
    <t>trubka kanalizační PVC DN 110x1000mm SN4</t>
  </si>
  <si>
    <t>-445594791</t>
  </si>
  <si>
    <t>30*1,05 'Přepočtené koeficientem množství</t>
  </si>
  <si>
    <t>67</t>
  </si>
  <si>
    <t>460791213</t>
  </si>
  <si>
    <t>Montáž trubek ochranných uložených volně do rýhy plastových ohebných, vnitřního průměru přes 50 do 90 mm</t>
  </si>
  <si>
    <t>982938909</t>
  </si>
  <si>
    <t>https://podminky.urs.cz/item/CS_URS_2024_02/460791213</t>
  </si>
  <si>
    <t>2*30</t>
  </si>
  <si>
    <t>68</t>
  </si>
  <si>
    <t>34571354</t>
  </si>
  <si>
    <t>trubka elektroinstalační ohebná dvouplášťová korugovaná HDPE+LDPE (chránička) D 75/90mm</t>
  </si>
  <si>
    <t>2020641554</t>
  </si>
  <si>
    <t>60*1,05 'Přepočtené koeficientem množství</t>
  </si>
  <si>
    <t>69</t>
  </si>
  <si>
    <t>460871143</t>
  </si>
  <si>
    <t>Podklad vozovek a chodníků včetně rozprostření a úpravy ze štěrkodrti, včetně zhutnění, tloušťky přes 10 do 15 cm</t>
  </si>
  <si>
    <t>640196422</t>
  </si>
  <si>
    <t>https://podminky.urs.cz/item/CS_URS_2024_02/460871143</t>
  </si>
  <si>
    <t>8*2</t>
  </si>
  <si>
    <t>70</t>
  </si>
  <si>
    <t>460881214</t>
  </si>
  <si>
    <t>Kryt vozovek a chodníků z asfaltového betonu vrstva ložní, tloušťky 7 cm</t>
  </si>
  <si>
    <t>2061565525</t>
  </si>
  <si>
    <t>https://podminky.urs.cz/item/CS_URS_2024_02/460881214</t>
  </si>
  <si>
    <t>71</t>
  </si>
  <si>
    <t>460881223</t>
  </si>
  <si>
    <t>Kryt vozovek a chodníků z asfaltového betonu vrstva obrusná, tloušťky 5 cm</t>
  </si>
  <si>
    <t>-1406695220</t>
  </si>
  <si>
    <t>https://podminky.urs.cz/item/CS_URS_2024_02/460881223</t>
  </si>
  <si>
    <t>72</t>
  </si>
  <si>
    <t>460881611</t>
  </si>
  <si>
    <t>Kryt vozovek a chodníků kladení dlažby (materiál ve specifikaci) včetně spárování, do lože z kameniva těženého z dlaždic betonových čtyřhranných</t>
  </si>
  <si>
    <t>-974908207</t>
  </si>
  <si>
    <t>https://podminky.urs.cz/item/CS_URS_2024_02/460881611</t>
  </si>
  <si>
    <t>73</t>
  </si>
  <si>
    <t>460911121</t>
  </si>
  <si>
    <t>Očištění vybouraných prvků z vozovek a chodníků kostek nebo dlaždic od spojovacího materiálu s původní výplní spár kamenivem, s odklizením a uložením na vzdálenost 3 m dlaždic betonových čtyřhranných</t>
  </si>
  <si>
    <t>665346492</t>
  </si>
  <si>
    <t>https://podminky.urs.cz/item/CS_URS_2024_02/460911121</t>
  </si>
  <si>
    <t>74</t>
  </si>
  <si>
    <t>468011123</t>
  </si>
  <si>
    <t>Odstranění podkladů nebo krytů komunikací včetně rozpojení na kusy a zarovnání styčné spáry z kameniva drceného, tloušťky přes 20 do 30 cm</t>
  </si>
  <si>
    <t>-1847456038</t>
  </si>
  <si>
    <t>https://podminky.urs.cz/item/CS_URS_2024_02/468011123</t>
  </si>
  <si>
    <t>75</t>
  </si>
  <si>
    <t>468011143</t>
  </si>
  <si>
    <t>Odstranění podkladů nebo krytů komunikací včetně rozpojení na kusy a zarovnání styčné spáry ze živice, tloušťky přes 10 do 15 cm</t>
  </si>
  <si>
    <t>-847618359</t>
  </si>
  <si>
    <t>https://podminky.urs.cz/item/CS_URS_2024_02/468011143</t>
  </si>
  <si>
    <t>76</t>
  </si>
  <si>
    <t>468021212</t>
  </si>
  <si>
    <t>Vytrhání dlažby včetně ručního rozebrání, vytřídění, odhozu na hromady nebo naložení na dopravní prostředek a očistění kostek nebo dlaždic z pískového podkladu z dlaždic betonových nebo keramických, spáry nezalité</t>
  </si>
  <si>
    <t>273376114</t>
  </si>
  <si>
    <t>https://podminky.urs.cz/item/CS_URS_2024_02/468021212</t>
  </si>
  <si>
    <t>77</t>
  </si>
  <si>
    <t>468041123</t>
  </si>
  <si>
    <t>Řezání spár v podkladu nebo krytu živičném, tloušťky přes 10 do 15 cm</t>
  </si>
  <si>
    <t>-532419170</t>
  </si>
  <si>
    <t>https://podminky.urs.cz/item/CS_URS_2024_02/468041123</t>
  </si>
  <si>
    <t>78</t>
  </si>
  <si>
    <t>469972111</t>
  </si>
  <si>
    <t>Odvoz suti a vybouraných hmot odvoz suti a vybouraných hmot do 1 km</t>
  </si>
  <si>
    <t>1143484015</t>
  </si>
  <si>
    <t>https://podminky.urs.cz/item/CS_URS_2024_02/469972111</t>
  </si>
  <si>
    <t>79</t>
  </si>
  <si>
    <t>469972121</t>
  </si>
  <si>
    <t>Odvoz suti a vybouraných hmot odvoz suti a vybouraných hmot Příplatek k ceně za každý další i započatý 1 km</t>
  </si>
  <si>
    <t>-1452272219</t>
  </si>
  <si>
    <t>https://podminky.urs.cz/item/CS_URS_2024_02/469972121</t>
  </si>
  <si>
    <t>6,303*4 'Přepočtené koeficientem množství</t>
  </si>
  <si>
    <t>80</t>
  </si>
  <si>
    <t>469973125</t>
  </si>
  <si>
    <t>Poplatek za uložení stavebního odpadu (skládkovné) na recyklační skládce asfaltového bez obsahu dehtu zatříděného do Katalogu odpadů pod kódem 17 03 02</t>
  </si>
  <si>
    <t>-1209475311</t>
  </si>
  <si>
    <t>https://podminky.urs.cz/item/CS_URS_2024_02/469973125</t>
  </si>
  <si>
    <t>2,528</t>
  </si>
  <si>
    <t>81</t>
  </si>
  <si>
    <t>469981111</t>
  </si>
  <si>
    <t>Přesun hmot pro pomocné stavební práce při elektromontážích dopravní vzdálenost do 1 000 m</t>
  </si>
  <si>
    <t>2145597170</t>
  </si>
  <si>
    <t>https://podminky.urs.cz/item/CS_URS_2024_02/469981111</t>
  </si>
  <si>
    <t>PS-01 - Technologická část strojní</t>
  </si>
  <si>
    <t>51000000-9</t>
  </si>
  <si>
    <t xml:space="preserve">    35-M - Montáž čerpadel, kompr.a vodoh.zař.</t>
  </si>
  <si>
    <t>35-M</t>
  </si>
  <si>
    <t>Montáž čerpadel, kompr.a vodoh.zař.</t>
  </si>
  <si>
    <t>01</t>
  </si>
  <si>
    <t>2124597236</t>
  </si>
  <si>
    <t>PS-02 - Elektroinstalace</t>
  </si>
  <si>
    <t xml:space="preserve">    21-M - Elektromontáže</t>
  </si>
  <si>
    <t>21-M</t>
  </si>
  <si>
    <t>Elektromontáže</t>
  </si>
  <si>
    <t>Elektroinstalace a MaR</t>
  </si>
  <si>
    <t>-315250584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</si>
  <si>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</si>
  <si>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</si>
  <si>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</si>
  <si>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</si>
  <si>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</si>
  <si>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</si>
  <si>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</si>
  <si>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</si>
  <si>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</si>
  <si>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</si>
  <si>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</si>
  <si>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</si>
  <si>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</si>
  <si>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</si>
  <si>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</si>
  <si>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</si>
  <si>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</si>
  <si>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</si>
  <si>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</si>
  <si>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</si>
  <si>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</si>
  <si>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</si>
  <si>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</si>
  <si>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</si>
  <si>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</si>
  <si>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</si>
  <si>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</si>
  <si>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</si>
  <si>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</si>
  <si>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</si>
  <si>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</si>
  <si>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</si>
  <si>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</si>
  <si>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</si>
  <si>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</si>
  <si>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</si>
  <si>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</si>
  <si>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</si>
  <si>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</si>
  <si>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</si>
  <si>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</si>
  <si>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</si>
  <si>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</si>
  <si>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</si>
  <si>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</si>
  <si>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</si>
  <si>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</si>
  <si>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</si>
  <si>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</si>
  <si>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</si>
  <si>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</si>
  <si>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</si>
  <si>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</si>
  <si>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</si>
  <si>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</si>
  <si>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</si>
  <si>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</si>
  <si>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</si>
  <si>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</si>
  <si>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</si>
  <si>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</si>
  <si>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</si>
  <si>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</si>
  <si>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</si>
  <si>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</si>
  <si>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</si>
  <si>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</si>
  <si>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</si>
  <si>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</si>
  <si>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</si>
  <si>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</si>
  <si>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</si>
  <si>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</si>
  <si>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</si>
  <si>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</si>
  <si>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</si>
  <si>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</si>
  <si>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</si>
  <si>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</si>
  <si>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</si>
  <si>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</si>
  <si>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</si>
  <si>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</si>
  <si>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</si>
  <si>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</si>
  <si>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</si>
  <si>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</si>
  <si>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</si>
  <si>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</si>
  <si>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</si>
  <si>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</si>
  <si>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</si>
  <si>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</si>
  <si>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</si>
  <si>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</si>
  <si>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</si>
  <si>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</si>
  <si>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</si>
  <si>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</si>
  <si>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</si>
  <si>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</si>
  <si>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</si>
  <si>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</si>
  <si>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</si>
  <si>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</si>
  <si>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</si>
  <si>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</si>
  <si>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</si>
  <si>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</si>
  <si>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</si>
  <si>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</si>
  <si>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</si>
  <si>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</si>
  <si>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</si>
  <si>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</si>
  <si>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</si>
  <si>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</si>
  <si>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</si>
  <si>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</si>
  <si>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</si>
  <si>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</si>
  <si>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</si>
  <si>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</si>
  <si>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</si>
  <si>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</si>
  <si>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</si>
  <si>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</si>
  <si>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</si>
  <si>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</si>
  <si>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</si>
  <si>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</si>
  <si>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</si>
  <si>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</si>
  <si>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</si>
  <si>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</si>
  <si>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</si>
  <si>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</si>
  <si>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</si>
  <si>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</si>
  <si>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</si>
  <si>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</si>
  <si>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</si>
  <si>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</si>
  <si>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</si>
  <si>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</si>
  <si>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</si>
  <si>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</si>
  <si>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</si>
  <si>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</si>
  <si>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</si>
  <si>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</si>
  <si>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</si>
  <si>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</si>
  <si>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</si>
  <si>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</si>
  <si>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</si>
  <si>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</si>
  <si>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</si>
  <si>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</si>
  <si>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</si>
  <si>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</si>
  <si>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</si>
  <si>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</si>
  <si>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</si>
  <si>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</si>
  <si>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</si>
  <si>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</si>
  <si>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</si>
  <si>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</si>
  <si>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</si>
  <si>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</si>
  <si>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</si>
  <si>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</si>
  <si>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</si>
  <si>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</si>
  <si>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</si>
  <si>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</si>
  <si>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</si>
  <si>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</si>
  <si>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</si>
  <si>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</si>
  <si>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</si>
  <si>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</si>
  <si>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</si>
  <si>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</si>
  <si>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</si>
  <si>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Odvoz a likvidace elektro odpadu</t>
  </si>
  <si>
    <t>10.11</t>
  </si>
  <si>
    <t>Vedlejší a ostatní náklady nutné pro realizaci díla</t>
  </si>
  <si>
    <t>10.10</t>
  </si>
  <si>
    <t>Dokumentace skutečného provedení - elektro část</t>
  </si>
  <si>
    <t>10.9</t>
  </si>
  <si>
    <t>Výchozí revize elektroinstalace</t>
  </si>
  <si>
    <t>10.8</t>
  </si>
  <si>
    <t>Nastavení, odladění, zkušební provoz zařízení</t>
  </si>
  <si>
    <t>10.7</t>
  </si>
  <si>
    <t>Zaškolení personálu obsluhy a údržby</t>
  </si>
  <si>
    <t>10.6</t>
  </si>
  <si>
    <t>Funkční zkoušky, uvedení do provozu</t>
  </si>
  <si>
    <t>10.5</t>
  </si>
  <si>
    <t>Aplikační SW vizualizace operátorského PC v rozsahu nově doplněné technologie</t>
  </si>
  <si>
    <t>10.4</t>
  </si>
  <si>
    <t>Aplikační SW pro datapanely  v rozsahu nově doplněné technologie</t>
  </si>
  <si>
    <t>10.3</t>
  </si>
  <si>
    <t>Aplikační SW pro PLC v rozsahu nově doplněné technologie</t>
  </si>
  <si>
    <t>10.2</t>
  </si>
  <si>
    <t>Vyhotovení výrobní dílenské dokumentace</t>
  </si>
  <si>
    <t>10.1</t>
  </si>
  <si>
    <t>Služby</t>
  </si>
  <si>
    <t>h</t>
  </si>
  <si>
    <t>Elektromontáže pro provizorní provoz</t>
  </si>
  <si>
    <t>9.4</t>
  </si>
  <si>
    <t>Demontáže nahrazovaných kabelů a rozvaděčů a demontáže nepoužívaných kabelů v kolektorech vedoucích od demontovaného zařízení z UN1 až UN4 a hradítek na nátoku na ČOV</t>
  </si>
  <si>
    <t>9.3</t>
  </si>
  <si>
    <t>Jádrové vrty diamantovými korunkami do DN 110 mm do stavebních materiálů, délka do 80cm včetně následného vodotěsného těsnění a obnovy povrchu</t>
  </si>
  <si>
    <t>9.2</t>
  </si>
  <si>
    <t>9.1</t>
  </si>
  <si>
    <t>cena Kč/pol.</t>
  </si>
  <si>
    <t>jedn. cena Kč</t>
  </si>
  <si>
    <t>počet mj</t>
  </si>
  <si>
    <t>mj</t>
  </si>
  <si>
    <t>Dodavatel</t>
  </si>
  <si>
    <t>Položka</t>
  </si>
  <si>
    <t>Součet Kč bez DPH</t>
  </si>
  <si>
    <t xml:space="preserve">Elektromontáže a služby                 </t>
  </si>
  <si>
    <t>ks</t>
  </si>
  <si>
    <t>Stojna 2000, Zn vstva 275 g/m2</t>
  </si>
  <si>
    <t>8.45</t>
  </si>
  <si>
    <t>bal</t>
  </si>
  <si>
    <t>Spojovací materiál M8 vratový</t>
  </si>
  <si>
    <t>8.44</t>
  </si>
  <si>
    <t>Konzola 600, příčky profilu "L", rozteč příček 300 mm, příčky nýtované, Zn vstva 275 g/m2</t>
  </si>
  <si>
    <t>8.43</t>
  </si>
  <si>
    <t>Koleno žebříku 600/60 45°-L , Zn vstva 275 g/m2</t>
  </si>
  <si>
    <t>8.42</t>
  </si>
  <si>
    <t>Spojka kž 60 II pro kabelový žebřík, Zn vstva 275 g/m2</t>
  </si>
  <si>
    <t>8.41</t>
  </si>
  <si>
    <t>kabelový žebřík 600/60-L300 3m, ocelový pozinkovaný plech DX51D, Zn vstva 275 g/m2</t>
  </si>
  <si>
    <t>8.40</t>
  </si>
  <si>
    <t>Zátka hrdlová kanalizační KG – DN110</t>
  </si>
  <si>
    <t>8.39</t>
  </si>
  <si>
    <t>Přesuvka kanalizační KGU – DN100</t>
  </si>
  <si>
    <t>8.38</t>
  </si>
  <si>
    <t>Koleno kanalizační KG – DN100/15° až DN100/45°</t>
  </si>
  <si>
    <t>8.37</t>
  </si>
  <si>
    <t>Trubka kanalizační KG SN4 – DN100/2000mm</t>
  </si>
  <si>
    <t>8.36</t>
  </si>
  <si>
    <t>Ohebná dvouplášťová korugovaná chránička 90/75, vč. protahovacího lanka</t>
  </si>
  <si>
    <t>8.35</t>
  </si>
  <si>
    <t>Oprava pevného protipožárního zatěsnění kabelových prostupů, odolnost min. EI60 do velikosti prostupu 30x20cm</t>
  </si>
  <si>
    <t>8.34</t>
  </si>
  <si>
    <t>Zásuvková skříň, zásuvky: 1x400 V/32 A/5 P, 1x400 V/16 A/5 P, 4x230 V/16 A/3 P, včetně jištění pro každou ze zásuvek, proudový chránič</t>
  </si>
  <si>
    <t>8.33</t>
  </si>
  <si>
    <t>Pomocné ocelové pozinkované konstrukce pro místní skříně a kabelové trasy, stříšky, lávky a schůdky přes kabelové trasy</t>
  </si>
  <si>
    <t>8.32</t>
  </si>
  <si>
    <t>Pomocné nerezové konstrukce</t>
  </si>
  <si>
    <t>8.31</t>
  </si>
  <si>
    <t>Sdružovací krabice pro ovládací kabely včetně svorek 15x2,5 a průchodek</t>
  </si>
  <si>
    <t>8.30</t>
  </si>
  <si>
    <t>Kabelová rozvodka se svorkami 5 x 4x4, na povrch, IP67</t>
  </si>
  <si>
    <t>8.29</t>
  </si>
  <si>
    <t>Propojovací jednožilový vodič, jádro měděné slaněné, izolace z PVC, 450/750 V, do průřezu 6 mm2</t>
  </si>
  <si>
    <t>8.28</t>
  </si>
  <si>
    <t>Propojovací jednožilový vodič, jádro měděné slaněné, izolace z PVC, 450/750 V, do průřezu 25 mm2</t>
  </si>
  <si>
    <t>8.27</t>
  </si>
  <si>
    <t>Chránička optického kabelu HDPE 40/34, oranžová včetně spojek</t>
  </si>
  <si>
    <t>8.26</t>
  </si>
  <si>
    <t>Optický kabel gelový 50/125, 8 vláken, LSOH, ochrana proti hlodavcům</t>
  </si>
  <si>
    <t>8.25</t>
  </si>
  <si>
    <t>Ovládací kabel pro průmyslové použití s měděnými jádry do 4x0,8 mm, izolace z měkčeného PVC TI3</t>
  </si>
  <si>
    <t>8.24</t>
  </si>
  <si>
    <t>Ovládací kabel pro průmyslové použití s měděnými jádry do 14x0,8 mm, izolace z měkčeného PVC TI3</t>
  </si>
  <si>
    <t>8.23</t>
  </si>
  <si>
    <t>Ovládací kabel pro průmyslové použití s měděnými jádry do 24x0,8 mm, izolace z měkčeného PVC TI3</t>
  </si>
  <si>
    <t>8.22</t>
  </si>
  <si>
    <t>Sdělovací stíněný kabel pro telekomunikační sítě, uložení do země, plášť PE, měděná jádra, počet čtyřek 3x4, do průměru 0,8</t>
  </si>
  <si>
    <t>8.21</t>
  </si>
  <si>
    <t>Silový kabel pro pevné uložení do 1kV, s měděnými jádry do 3x1,5 mm2</t>
  </si>
  <si>
    <t>8.20</t>
  </si>
  <si>
    <t>Silový kabel pro pevné uložení do 1 kV, s měděnými jádry do 12x1,5 mm2</t>
  </si>
  <si>
    <t>8.19</t>
  </si>
  <si>
    <t>Silový kabel pro pevné uložení do 1 kV, s měděnými jádry do 3x2,5 mm2</t>
  </si>
  <si>
    <t>8.18</t>
  </si>
  <si>
    <t>Silový kabel pro pevné uložení do 1 kV, s měděnými jádry do 5x2,5 mm2</t>
  </si>
  <si>
    <t>8.17</t>
  </si>
  <si>
    <t>Silový kabel pro pevné uložení do 1 kV, s měděnými jádry do 5x6 mm2</t>
  </si>
  <si>
    <t>8.16</t>
  </si>
  <si>
    <t>Silový kabel pro pevné uložení do 1kV, s měděnými jádry do 4x10 mm2</t>
  </si>
  <si>
    <t>8.15</t>
  </si>
  <si>
    <t>Silový kabel pro pevné uložení do 1kV, s měděnými jádry do 4x16 mm2</t>
  </si>
  <si>
    <t>8.14</t>
  </si>
  <si>
    <t>Silový kabel pro pevné uložení do 1kV, s hliníkovými jádry do 4x16 mm2</t>
  </si>
  <si>
    <t>8.13</t>
  </si>
  <si>
    <t>Silový kabel pro pevné uložení do 1kV, s hliníkovými jádry do 4x35 mm2</t>
  </si>
  <si>
    <t>8.12</t>
  </si>
  <si>
    <t>Teplem smrštitelná kabelová spojka pro 4-žilový kabel CYKY/AYKY s plastovou izolací do 1 kV, šroubovací spojovače do průřezu 10-35 mm2</t>
  </si>
  <si>
    <t>8.11</t>
  </si>
  <si>
    <t>Sdělovací kabel stíněný, pro vnitřní použití, pevné uložení, s měděnými jádry do 15Px0,5 mm2</t>
  </si>
  <si>
    <t>8.10</t>
  </si>
  <si>
    <t>Oceloplechový neperforovaný kabelový žlab do 125/50 mm s víkem a přepážkou včetně nosných a spojovacích prvků</t>
  </si>
  <si>
    <t>8.9</t>
  </si>
  <si>
    <t>Oceloplechový neperforovaný kabelový žlab do 125/100 mm s víkem a přepážkou včetně nosných a spojovacích prvků</t>
  </si>
  <si>
    <t>8.8</t>
  </si>
  <si>
    <t>Elektroinstalační trubka plastová pevná/ohebná do ø32 mm včetně příchytek, spojek a spojovacího materiálu s odolností proti ÚV</t>
  </si>
  <si>
    <t>8.7</t>
  </si>
  <si>
    <t>Drátěný kabelový žlab, hloubka/šířka do 54/50 mm, nerez, včetně nosných a spojovacích prvků</t>
  </si>
  <si>
    <t>8.6</t>
  </si>
  <si>
    <t>Drátěný kabelový žlab, hloubka/šířka do 54/100 mm, nerez, včetně nosných a spojovacích prvků</t>
  </si>
  <si>
    <t>8.5</t>
  </si>
  <si>
    <t>Zásuvka jednonásobná, na povrch s víčkem, IP 44, 230 V/16 A, šedá</t>
  </si>
  <si>
    <t>8.4</t>
  </si>
  <si>
    <t xml:space="preserve">Místní skříň vxšxh 180x182x111 mm včetně 2 ks otočného ovladače 3 polohy s aretací, kontakty 1Z + 1Z černý, 1 ks indikační signálky 24 V DC zelená, 1 ks indikační signálky 24 V DC žlutá, 1 ks kabelové průchodky do M35x1,5 a 12 ks svorky do 2,5 mm2, včetně kompletace </t>
  </si>
  <si>
    <t>8.3</t>
  </si>
  <si>
    <t>Červená polyetylénová páska s bleskem šíře 220 mm</t>
  </si>
  <si>
    <t>8.2</t>
  </si>
  <si>
    <t>Pomocný montážní, spojovací a jinde nespecifikovaný materiál</t>
  </si>
  <si>
    <t>8.1</t>
  </si>
  <si>
    <t>Kabely, kabelové trasy a elektromontážní materiál</t>
  </si>
  <si>
    <t>Stavební zapravení betonového kanálu po instalaci nerezového žlabu</t>
  </si>
  <si>
    <t>7.3.11</t>
  </si>
  <si>
    <t>Doprava</t>
  </si>
  <si>
    <t>7.3.10</t>
  </si>
  <si>
    <t>Usazení žlabu</t>
  </si>
  <si>
    <t>7.3.9</t>
  </si>
  <si>
    <t>Montáž a usazení měřicí techniky</t>
  </si>
  <si>
    <t>7.3.8</t>
  </si>
  <si>
    <t>Kotvicí materiál z nerezu a drobný instalační materiál</t>
  </si>
  <si>
    <t>7.3.7</t>
  </si>
  <si>
    <t>Skříň pro základní registrační jednotku, IP67</t>
  </si>
  <si>
    <t>7.3.6</t>
  </si>
  <si>
    <t>Instalační HW - návarek na potrubí 90 ° pro senzory do potrubí POA, vnitřní závit 1 ½´´- materiál nerez 1.4571</t>
  </si>
  <si>
    <t>7.3.5</t>
  </si>
  <si>
    <t>Měřicí žlab, nerez, 7500mm x 900 x 1300 dle prováděcí projektové dokumentace(součástí této položky) s návodním límcem</t>
  </si>
  <si>
    <t>7.3.4</t>
  </si>
  <si>
    <t>Vysokofrekvenční radarový snímač hladiny pro vodárenství, odpadní vody i průmysl, dvoudrátové připojení 4-20 mA k jednotkám, rozsah 0..8 m. Vysoká přesnost měření do 2 mm v celém měřícím rozsahu, odolné provedení s krytím IP68, celoplastové provedení bez kovových částí, nulové mrtvé pásmo a úzký vyzařovací úhel 8° díky použité měřící frekvenci 80 GHz, možnost měření přes plastovou stěnu nádoby, široký rozsah pracovních teplot od -40°C do +60°C, napájecí napětí od 12V do 35 VDC. PVC kabel 10 m.</t>
  </si>
  <si>
    <t>7.3.3</t>
  </si>
  <si>
    <t>Trubní senzor POA pro měření rychlosti proudění korelační metodou (rozsah měření -1.0 - + 6.0 m/sec, přesnost ± 1% nebo 0.005m/sec), délka kabelu 10 m. Provedení pro montáž do stěny potrubí, délka sensoru 20 cm. Provedení BEZ certifikátu do potenciálně výbušného prostředí Ex Zone 1.</t>
  </si>
  <si>
    <t>7.3.2</t>
  </si>
  <si>
    <t>Základní verze registrační jednotky, provedení pro montáž na DIN lištu, displej, napájení 220 V AC/50 Hz, výstupy na 2DI, 2DO, 2AI a 2AO vhodné pro připojení 1 rychlostního senzoru a 1 ultrazvukového senzoru OCL. Provedení BEZ certifikátu do potenciálně výbušného prostředí Ex Zone 1.</t>
  </si>
  <si>
    <t>7.3.1</t>
  </si>
  <si>
    <t>Soubor měření průtoku na nátoku do ČOV včetně nerezovho žlabu, montáže a uvedení do provozu</t>
  </si>
  <si>
    <t>7.3</t>
  </si>
  <si>
    <t>Indukční senzor polohy napájení 24 V DC, průměr 30 mm, kabel délky 2 m</t>
  </si>
  <si>
    <t>7.2</t>
  </si>
  <si>
    <t>Kompaktní radarový snímač hladiny, výstup 4-20 mA + protokol HART nebo Bluetooth, rozsah 0-8m, procesní připojení - závit R1-1/2“ (BSPT), měřící metoda 78-82GHz, FMCW + plastová montážní matice, závit 1“ BSPT,
nerezový držák pro uchycení</t>
  </si>
  <si>
    <t>7.1</t>
  </si>
  <si>
    <t>Dodávka polní instrumentace M+R</t>
  </si>
  <si>
    <t xml:space="preserve">Licence pro run time verzi vizualizačního prostředí pro operátorské PC do rozsahu 8000 datových bodů včetně HW klíče a WEB serveru pro vzdálený přístup až třech operátorů online </t>
  </si>
  <si>
    <t>6.3</t>
  </si>
  <si>
    <t>UPS 650VA, 230V AC, RS-232, USB</t>
  </si>
  <si>
    <t>6.2</t>
  </si>
  <si>
    <t>Pracovní stanice instalovaná ve velínu včetně monitoru - minimální požadavky: 
- procesor 14 jádrový, 20 vláken, 2,6GHz (TDP 154W), Boost 5 GHz, 24MB L3 cachz, RAM 16 GB DDR5,
- grafická karta integrovaná, 2048MB,
- 2x LAN, 1x RS-232,
- M.2 2230 256GB PCIe NVMe Class 35
- klávesnice, myš, 
- současně podporovaný operační systém na bázi Microsoft Windows - min. WIN11, Pro 64bit, včetně 
- 2x monitor 24" rozlišení 1920x1080, 16:9,
- záruka 5 let, 
- oprava/zprovoznění HW části následující pracovní den od nahlášení závady,
- možné dodání provozovatelem
- kancelářský SW textový a tabulkový procesor, správce poštovního klienta včetně licence pro podnikatele - dodavatelem musí být provozovatel  
- celá instalovaná PC sestava včetně SW výbavy a koncepce řízení účtů apod. musí být při realizaci schválena provozovatelem</t>
  </si>
  <si>
    <t>6.1</t>
  </si>
  <si>
    <t>Výbava operátorského a dohledového pracoviště</t>
  </si>
  <si>
    <t>Opticko-metalický switch s 4x 10/100 Base-TX a 2x MultiMode 100Base-FX porty  včetně napáejcího zdroje 230V AC/ 24VDC min. 30W</t>
  </si>
  <si>
    <t>5.1</t>
  </si>
  <si>
    <t>Doplnění ethernetového racku pod velínem ČOV</t>
  </si>
  <si>
    <t>Výroba a kompletace rozvaděče, kusová zkouška rozvaděče včetně výstupního protokolu a ES prohlášení o shodě</t>
  </si>
  <si>
    <t>4.4</t>
  </si>
  <si>
    <t xml:space="preserve">Nosný a ranžírovací materiál, pojistkové patrony, svorkovnice, kabelové průchodky, strojně tištěné štítky přístrojů a návlečky jednotlivých vodičů </t>
  </si>
  <si>
    <t>4.3</t>
  </si>
  <si>
    <t>Vlastní výbava rozvaděče:
- hlavní jistič do In 10 A,char. B, Icn 10 kA
- kontrolka chodu a poruchy pohyblivého mostu včetně oddělovacích relé pro převod do řícicího systému ČOV</t>
  </si>
  <si>
    <t>4.2</t>
  </si>
  <si>
    <t>Plastová rozvaděčová skříň s průhlednými vnějšími dveřmi, venkovní provedení z ÚV odolného plastu, vxšvh 530x430x200 mm, IP 65, včetně příslušenství a vnitřních dveří.</t>
  </si>
  <si>
    <t>4.1</t>
  </si>
  <si>
    <t>Dodávka rozvaděčů RM10 až RM17</t>
  </si>
  <si>
    <t>3.9</t>
  </si>
  <si>
    <t>3.8</t>
  </si>
  <si>
    <t>Jištěný 1. fázový vývod a napájecí analogový proudový obvod s rozsahem 4÷20 mA pro napájení  analogových procesních měřidel s návazností do řídicího systému ČOV</t>
  </si>
  <si>
    <t>3.7</t>
  </si>
  <si>
    <t>Napájecí analogový proudový obvod s rozsahem 4÷20 mA pro napájení pasivních analogových procesních měřidel hladiny včetně převodníku s galvanickým oddělovačů signálu do řídicího systému.</t>
  </si>
  <si>
    <t>3.6</t>
  </si>
  <si>
    <t>24VDC vývody In 6A pro napájení technologických rozavděčů RM a RH</t>
  </si>
  <si>
    <t>3.5</t>
  </si>
  <si>
    <t>Dvojice spínaných zdrojů 240W, 230VAC/24VDC,10A s řízeným záložním zdrojem 24VDC/24VDC a bateriemi 1x12V/27Ah</t>
  </si>
  <si>
    <t>3.4</t>
  </si>
  <si>
    <t>Řídicí systém a datapanel instalovaný v rozvaděči DT2
- Datapanel   min. 10" LCD TFT barevný display (16,7M barev), dotyková obrazovka, rozlišení obrazovky 1024 x 600, izolovaný napájecí zdroj, 1x Ethernet, 1x USB/SD karta, vzdálený přístup (VNC).
- CPU interní paměť 200 kByte pro software a 1MByte pro data, vestavěné porty komunikace 1x Ethernet, SDkarta
- 1x komunikační port Modbus RS232/485/422
- 16x analogový proudový vstup 4-20 mA,
- 8x analogový proudový výstup 4-20 mA/0-10V,
- 112x digitální vstup 24 V DC,
- 64x digitální výstup 24 V DC,
- ethernet switch s 4x10/110 Base-TX a 2x Multi mode 100base-FX porty, průmyslové provedení, napájení 24 V DC, montáž na DIN lištu.</t>
  </si>
  <si>
    <t>3.3</t>
  </si>
  <si>
    <t>Vlastní výbava rozvaděče - jistící prvky min Icn 10 kA
- hlavní jistič 3fázový In 16 A,
- servisní zásuvka pro PC,
- signalizace a kvitace poruchy.</t>
  </si>
  <si>
    <t>3.2</t>
  </si>
  <si>
    <t>Jednodvéřová rozvaděčová skříň vxšvh 2000x800x600 mm, IP 54, včetně montážního panelu, boků, soklu v=100 mm, osvětlení a kompletního příslušenství</t>
  </si>
  <si>
    <t>3.1</t>
  </si>
  <si>
    <t>Dodávka rozvaděče DT2</t>
  </si>
  <si>
    <t>2.9</t>
  </si>
  <si>
    <t>2.8</t>
  </si>
  <si>
    <t>2.7</t>
  </si>
  <si>
    <t>2.6</t>
  </si>
  <si>
    <t>2.5</t>
  </si>
  <si>
    <t>2.4</t>
  </si>
  <si>
    <t>Řídicí systém a datapanel instalovaný v rozvaděči DT1
- Datapanel   min. 10" LCD TFT barevný display (16,7M barev), dotyková obrazovka, rozlišení obrazovky 1024 x 600, izolovaný napájecí zdroj, 1x Ethernet, 1x USB/SD karta, vzdálený přístup (VNC).
- CPU interní paměť 200 kByte pro software a 1MByte pro data, vestavěné porty komunikace 1x Ethernet, SDkarta
- 1x komunikační port Modbus RS232/485/422
- 72x analogový proudový vstup 4-20 mA,
- 8x analogový proudový výstup 4-20 mA/0-10V,
- 224x digitální vstup 24 V DC,
- 64x digitální výstup 24 V DC,
- ethernet switch s 4x10/110 Base-TX a 2x Multi mode 100base-FX porty, průmyslové provedení, napájení 24 V DC, montáž na DIN lištu.</t>
  </si>
  <si>
    <t>2.3</t>
  </si>
  <si>
    <t>Vlastní výbava rozvaděče - jistící prvky min Icn 10 kA
- hlavní jistič 3fázový In 25 A,
- servisní zásuvka pro PC,
- signalizace a kvitace poruchy.</t>
  </si>
  <si>
    <t>2.2</t>
  </si>
  <si>
    <t>Dvojdvéřová rozvaděčová skříň vxšvh 2000x1200x600 mm, IP 54, včetně montážního panelu, boků, soklu v=100 mm, osvětlení a kompletního příslušenství</t>
  </si>
  <si>
    <t>2.1</t>
  </si>
  <si>
    <t>Dodávka rozvaděče DT1</t>
  </si>
  <si>
    <t>Úprava a doplnění rozvaděče na místě</t>
  </si>
  <si>
    <t>1.11</t>
  </si>
  <si>
    <t>1.10</t>
  </si>
  <si>
    <t>Výkonové relé do patice 2P / 8 A, 230 V AC nebo 24 V DC, patice se šroubovými svorkami k upevnění na DIN-lištu, Indikační a odrušovací EMC modul</t>
  </si>
  <si>
    <t>1.9</t>
  </si>
  <si>
    <t>Spínaný 3f motorový vývod do 0,5 kW pro hradítko včetně místní a dálkové, signalizace otevření/zavření, poruchy a automatu, ovládání z ŘS a z místní skříně</t>
  </si>
  <si>
    <t>1.8</t>
  </si>
  <si>
    <t>Spínaný 3f motorový vývod do 0,5 kW pro klapku včetně místní a dálkové, signalizace otevření/zavření, poruchy a automatu, ovládání z ŘS a z místní skříně</t>
  </si>
  <si>
    <t>1.7</t>
  </si>
  <si>
    <t>Jištěný 3f vývod In 16A pro napájení rozvaděče dávkovací stanice síranu.</t>
  </si>
  <si>
    <t>1.6</t>
  </si>
  <si>
    <t>Jištěný 3f vývod In 20A pro napájení rozvaděče DT2</t>
  </si>
  <si>
    <t>1.5</t>
  </si>
  <si>
    <t>Jištěný 3f vývod In 32A pro napájení rozvaděče DT1</t>
  </si>
  <si>
    <t>1.4</t>
  </si>
  <si>
    <t>Jištěné vývody pro stavební elektroinstalaci, jistící prvky Icn 10 kA, zásuvkové okruhy osazeny chráničem s reziduálním proudem 30 mA, 
- 1x jištěný zásuvkový vývod 230V/16A</t>
  </si>
  <si>
    <t>1.3</t>
  </si>
  <si>
    <t>Jištěný vývod 3fázový In 40A pro zásuvkové skříně</t>
  </si>
  <si>
    <t>1.2</t>
  </si>
  <si>
    <t>Jištěný vývod 3fázový In 63A, 25kA/415V pro napájení pojezdových mostů, náhrada za stávající 3fázový jistič J21U In 80A</t>
  </si>
  <si>
    <t>1.1</t>
  </si>
  <si>
    <t>Doplnění rozvaděčů RM1, RS1, RM6, RH3 a RH4</t>
  </si>
  <si>
    <t>Výrobce</t>
  </si>
  <si>
    <t>Dodávky</t>
  </si>
  <si>
    <r>
      <rPr>
        <b/>
        <sz val="8"/>
        <rFont val="Arial"/>
        <family val="2"/>
        <charset val="238"/>
      </rPr>
      <t>POZN. - NENÍ PŘEDMĚTEM PROJEKTU ANI TOHOTO VÝKAZU VÝMĚR</t>
    </r>
    <r>
      <rPr>
        <sz val="8"/>
        <rFont val="Arial"/>
        <family val="2"/>
        <charset val="238"/>
      </rPr>
      <t xml:space="preserve">
-	zhotovitel stavební části provede veškeré výkopové práce spojené s pokládkou veškerých zemních kabelů mezi objektem česlí a nátokem na ČOV, provede pískové lože 10 cm pod a nad kabely, obsypy kabelů, usazení 1 ks kabelových pilířů, záhozy a úpravy terénu, asfaltu a betonů, vytýčení inženýrských sítí a geodetické zaměření skutečného stavu - součástí dodávky elektro je založení chrániček, kabelů a výstražných fólií do stavbou připravených výkopů a dohled na obsypy kabelů,
-	v rámci strojní dodávky bude v revizním poklopu nádrže síranu zhotoven otvor pro instalaci radarového snímače hladiny.</t>
    </r>
  </si>
  <si>
    <t>Výkaz výměr - rekapitulace</t>
  </si>
  <si>
    <t>Dne:</t>
  </si>
  <si>
    <t>Ing. Lukáš Čierný</t>
  </si>
  <si>
    <t>Vypracoval:</t>
  </si>
  <si>
    <t>ISATS Ing. Prašnička s.r.o.</t>
  </si>
  <si>
    <t>Zhotovitel:</t>
  </si>
  <si>
    <t>ČEVAK a.s.</t>
  </si>
  <si>
    <t>Objednatel:</t>
  </si>
  <si>
    <r>
      <t>Obnova ČOV Český Krumlov I. etapa</t>
    </r>
    <r>
      <rPr>
        <sz val="12"/>
        <rFont val="Arial"/>
        <family val="2"/>
        <charset val="238"/>
      </rPr>
      <t xml:space="preserve">
D3 – Technologická část elektro
PS-02 Elektroinstalace a MaR</t>
    </r>
  </si>
  <si>
    <t>Název stavby / díla:</t>
  </si>
  <si>
    <t>Likvidace demontovaného materiálu - cca 7 t
- dodavatel předá investorovi vážní lístky</t>
  </si>
  <si>
    <t>07.3</t>
  </si>
  <si>
    <t>Demontáž stávajícího technologického vystrojení - koleje UN - cca 5 t</t>
  </si>
  <si>
    <t>07.2</t>
  </si>
  <si>
    <t>Demontáž stávajícího technologického vystrojení - 2 ks stavidel - cca 2 t</t>
  </si>
  <si>
    <t>07.1</t>
  </si>
  <si>
    <t>07. Demontáže</t>
  </si>
  <si>
    <t>Projekt skutečného provedení technologie</t>
  </si>
  <si>
    <t>06.10</t>
  </si>
  <si>
    <t>Pronájem prostorového lešení</t>
  </si>
  <si>
    <t>06.9</t>
  </si>
  <si>
    <t>Zajištění manipulací na ČOV provozovatelem</t>
  </si>
  <si>
    <t>06.8</t>
  </si>
  <si>
    <t>06.7</t>
  </si>
  <si>
    <t>Funkční zkoušky, uvedení zařízení do provozu</t>
  </si>
  <si>
    <t>06.6</t>
  </si>
  <si>
    <t>Komplexní zkoušky</t>
  </si>
  <si>
    <t>06.5</t>
  </si>
  <si>
    <t>Usazení současné nádrže Kemicfloc na nové betonové pasy - převoz zajistí provozovatel - osazení za pomoci autojeřábu 20 t</t>
  </si>
  <si>
    <t>06.4</t>
  </si>
  <si>
    <t>Montáž dávkování síranu</t>
  </si>
  <si>
    <t>06.3</t>
  </si>
  <si>
    <t>Montáž nových kolejí usazovacích nádrží</t>
  </si>
  <si>
    <t>06.2</t>
  </si>
  <si>
    <t>Montáž stavidel</t>
  </si>
  <si>
    <t>06.1</t>
  </si>
  <si>
    <t>06. Služby</t>
  </si>
  <si>
    <t>Bezpečnostní tabulky a ohraničovací žluto-černě šrafovaná páska dle potřeby</t>
  </si>
  <si>
    <t>05.3</t>
  </si>
  <si>
    <t>Drobný montážní materiál</t>
  </si>
  <si>
    <t>05.2</t>
  </si>
  <si>
    <t>Označení potrubí - spotřebiště, medium, směr toku, funkce</t>
  </si>
  <si>
    <t>05.1</t>
  </si>
  <si>
    <t>05. Instalační materiál</t>
  </si>
  <si>
    <t xml:space="preserve">Součinnost provozovatele při provozních manipulacích - uzavření a otevření stavidel na odtoku vody ze 3 lapáků písku, vypnutí a zapnutí čerpání vratného kalu a kalové vody ze ZN </t>
  </si>
  <si>
    <t>04.8</t>
  </si>
  <si>
    <t>Přemístění současné pH sondy dle pokynů dodavatele elektro části
Včetně nového uchycení</t>
  </si>
  <si>
    <t>04.7</t>
  </si>
  <si>
    <t>Pronájem čerpadel (2x 100 GFHU), výtlačných hadic a spojovacího materiálu od provozovatele na dobu cca 2 dní</t>
  </si>
  <si>
    <t>04.6</t>
  </si>
  <si>
    <t>Instalace měření průtoku</t>
  </si>
  <si>
    <t>Přesouvání současných pojezdových shrabovacích mostů ze starých kolejí na nové za součinnosti s provozovatelem
Přemístění koncových čidel na nové zábradlí</t>
  </si>
  <si>
    <t>04.5</t>
  </si>
  <si>
    <r>
      <t>Vyčerpání objemu usazovací nádrže šířky 12 m, délky 65,2 m, hladina vody 1,8 až 2,1 m, objem cca 1530 m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 xml:space="preserve"> současnými čerpadly v kolektoru za součinnosti s provozovatelem</t>
    </r>
  </si>
  <si>
    <t>04.4</t>
  </si>
  <si>
    <t>Výměna kolejí u 2 usazovacích nádrží</t>
  </si>
  <si>
    <t>Zabezpečení - ochrana výtlačných hadic proti možnému poničení (např. přejetím vozidlem)</t>
  </si>
  <si>
    <t>04.3</t>
  </si>
  <si>
    <t>Pronájem čerpadel (2x 100 GFHU), výtlačných hadic a spojovacího materiálu od provozovatele na dobu cca 7 dní</t>
  </si>
  <si>
    <t>04.2</t>
  </si>
  <si>
    <t>Utěsnění nátokového žlabu šířky 1200 mm ("zapytlováním")</t>
  </si>
  <si>
    <t>04.1</t>
  </si>
  <si>
    <t>Výměna stavidel</t>
  </si>
  <si>
    <t>04. Provizorní opatření</t>
  </si>
  <si>
    <r>
      <t>Vystrojení zásobní nádrže:
- plnící potrubí PE d90 DN 80 s kohoutem PVC/EPDM a koncovkou VK80,
napojení na 1. horní hrdlo zásobní nádrže (</t>
    </r>
    <r>
      <rPr>
        <b/>
        <sz val="9"/>
        <rFont val="Arial"/>
        <family val="2"/>
        <charset val="238"/>
      </rPr>
      <t>nutno ověřit DN zásobní nádrže</t>
    </r>
    <r>
      <rPr>
        <sz val="9"/>
        <rFont val="Arial"/>
        <family val="2"/>
      </rPr>
      <t>)
- odkapová vana včetně držáku plnícího potrubí,
- konstrukce pod odkapovou vanu,
- sací nerezové potrubí síranu DN 1" uvnitř zásobní nádrže umístěné 100 mm nade dnem a uchycené v závitové protipřírubě 2. horního hrdla (</t>
    </r>
    <r>
      <rPr>
        <b/>
        <sz val="9"/>
        <rFont val="Arial"/>
        <family val="2"/>
        <charset val="238"/>
      </rPr>
      <t>nutno ověřit DN zásobní nádrže</t>
    </r>
    <r>
      <rPr>
        <sz val="9"/>
        <rFont val="Arial"/>
        <family val="2"/>
      </rPr>
      <t>), nipl DN 1", koleno DN 25, hadicový nástavec ",
- konstrukce pro uchycení sacího potrubí v PVC chráničce d50,
- zaslepovací příruba vypouštěcího hrdla (</t>
    </r>
    <r>
      <rPr>
        <b/>
        <sz val="9"/>
        <rFont val="Arial"/>
        <family val="2"/>
        <charset val="238"/>
      </rPr>
      <t>nutno ověřit DN zásobní nádrže</t>
    </r>
    <r>
      <rPr>
        <sz val="9"/>
        <rFont val="Arial"/>
        <family val="2"/>
      </rPr>
      <t>)</t>
    </r>
  </si>
  <si>
    <t>03.4</t>
  </si>
  <si>
    <t>Konstrukce pod dávkovací skříň svařená z profilového materiálu
Materiál: nerez DIN 1.4301</t>
  </si>
  <si>
    <t>03.3</t>
  </si>
  <si>
    <t>Rozvody síranu železitého - sací i výtlačné hadice
Hadice sání: opletené PVC Ø vnější 27 x Ø vnitřní 19 mm, délka 5 m
Hadice výtlaku: opletené PVC Ø vnější 27 x Ø vnitřní 19 mm, délka 170 m
Chránička PVC na sací i výtlačné potrubí (pouze rovné části) - délka 175 m
Spojka pro hadice PVC Ø vnější 27 x Ø vnitřní 19 mm, 4 ks
Vstřikovací ventil s pružinou 1,0 bar PPE DN 15, s vnějším závitem 1" a z druhé strany se šroubením pro pro hadici s vnitřním průměrem 20 mm, 1 ks
Kotevní materiál, včetně uložení</t>
  </si>
  <si>
    <t>03.2</t>
  </si>
  <si>
    <t>Dávkovací stanice síranu železitého pro venkovní instalaci na volné ploše vedle zásobní nádrže 
Pro 2 ks membránových dávkovacích čerpadel s univerzálním řídícím kabelem zapojeným do rozvaděče ve stanici - možnost dálkového ovládání; 
Řídící odnímatelná jednotka s ovládacím kolečkem a češtinou (s kabelem 0,5 m); vícevrstvá membrána s vizuální signalizací poruchy nastavení dávkovaného množství:
- ruční nastavení délky zdvihu,
- řízení zdvihovéfrekvence ručně na čerpadle po 1 zdvihu nebo externím pulzním signálem s možností mutiplikace nebo externím analogovým signálem 0/4 - 20 mA,
- možnost dálkového zap./vyp. chodu čerpadla beznapěťovým kontaktem,
- po kalibraci čerpadla možnost zobrazení a nastavení dávkovaného výkonu přímo v l/h na displeji,
- dvojitý releový výstup
Včetně: 2x ovládací kabel (zapojen do svorkovnice), 2x konzola pod čerpadlo, 1x kalibrační válec vč. filtru v sací trase, 2x stavitelný ochranný přepouštěcí ventil, 1x tlumič pulzací s oddělovací membránou, 1x stavitelný protitlaký ventil, 1x el. topení vč. stavitelného termostatu, 1x el. svorkovnice vč. propojení ve stanici; vše kompletně potrubně ve stanici propojeno
Výkonové parametry čerpadel: Q = 0-131 l/h, výstupní tlak = 10 bar, sací výška 7 m - provoz 1+1r
Pohon čerpadla: 230 V, 50 Hz, 220 W
Příkon vytápění: 230 V, 50 Hz, 500 W
Orientační rozměry: 1,4 x 0,7 x 1,6 m
Účel: dávkování 41% roztoku síranu železitého do AN</t>
  </si>
  <si>
    <t>03.1</t>
  </si>
  <si>
    <t>03. Dávkování síranu železitého</t>
  </si>
  <si>
    <t>Výměna pojezdových kolejnic včetně uložení u současné usazovací nádrže se dvěma pojezdovými mosty.
Délka pojezdové dráhy cca 64.500 mm
Dodávka sestává z:
- kolej S18 (93/18), délky 6.000 mm, děrovaná - 2x 11 ks
- spojka důlní 93/18 - 2x 10 ks
- kotevní desky, podkladnice, příložky umístěné po 1.000 mm - 1 kpl
- dorazy - 2 ks
Poznámka: kotevní desky nutno podlít zálivkovou hmotou
Materiálové provedení: ocel tř. 11</t>
  </si>
  <si>
    <t>02.1</t>
  </si>
  <si>
    <t>02. Výměna kolejí u 2 usazovacích nádrží</t>
  </si>
  <si>
    <t>Zalití rámu stavidel v drážkách betonem nebo tmelem
Včetně zatěsňovacího materiálu ("bednění")</t>
  </si>
  <si>
    <t>01.3</t>
  </si>
  <si>
    <r>
      <t xml:space="preserve">Stavidlo s elektropohonem 1200x1400/1200x1200 </t>
    </r>
    <r>
      <rPr>
        <sz val="9"/>
        <rFont val="Arial"/>
        <family val="2"/>
        <charset val="238"/>
      </rPr>
      <t>ve venkovním provedení
Konstruováno s jedním stoupavým vřetenem ovládaným pomocí servopohonu z prodlouženého rámu. Základem stavidla je vodící rám, kterým je vedena hradící deska. Pohyb desky v rámu zajišťuje pohybový šroub.
Materiálové provedení: deska a rám z nerezové oceli 1.4301, těsnění pryž
Hrazení průtoku v průřezu obdélníkového tvaru BxH, těsnění třístranné.
Třída netěsnosti 4 dle DIN 19569
Uchycení stavidla: pomocí zabetonování rámu do drážek ve stěnách a dně
Šířka kanálu      B = 1200 mm
Hloubka v místě osazení   H = 1400 mm
Výška desky   Vd = 1200 mm
Zdvih              Z = 1200 mm
Výška sloupku   Vs = 1400 mm - obtok ČOV
Servopohon: 0,4 kW, 400 V, 50 Hz
Včetně potřebného množství kotevního materiálu</t>
    </r>
  </si>
  <si>
    <t>01.2</t>
  </si>
  <si>
    <r>
      <rPr>
        <b/>
        <sz val="9"/>
        <rFont val="Arial"/>
        <family val="2"/>
        <charset val="238"/>
      </rPr>
      <t>Stavidlo s elektropohonem 1200x1400/1200x1200</t>
    </r>
    <r>
      <rPr>
        <sz val="9"/>
        <rFont val="Arial"/>
        <family val="2"/>
        <charset val="238"/>
      </rPr>
      <t xml:space="preserve"> ve venkovním provedení
Konstruováno s jedním stoupavým vřetenem ovládaným pomocí servopohonu z prodlouženého rámu. Základem stavidla je vodící rám, kterým je vedena hradící deska. Pohyb desky v rámu zajišťuje pohybový šroub.
Materiálové provedení: deska a rám z nerezové oceli 1.4301, těsnění pryž
Hrazení průtoku v průřezu obdélníkového tvaru BxH, těsnění třístranné.
Třída netěsnosti 4 dle DIN 19569
Uchycení stavidla: pomocí zabetonování rámu do drážek ve stěnách a dně
Šířka kanálu      B = 1200 mm
Hloubka v místě osazení   H = 1400 mm
Výška desky   Vd = 1200 mm
Zdvih              Z = 1200 mm
Výška sloupku   Vs = 1280 mm - nátok na ČOV
Servopohon: 0,4 kW, 400 V, 50 Hz
Včetně potřebného množství kotevního materiálu</t>
    </r>
  </si>
  <si>
    <t>01.1</t>
  </si>
  <si>
    <t>01.Výměna stavidel</t>
  </si>
  <si>
    <t>Šedě podbarvená pole vyplnit !</t>
  </si>
  <si>
    <t>PS-01 Technologická část strojní</t>
  </si>
  <si>
    <t>Kč (bez DPH)</t>
  </si>
  <si>
    <t>Kč</t>
  </si>
  <si>
    <t>Celková cena</t>
  </si>
  <si>
    <t xml:space="preserve">Cena / MJ </t>
  </si>
  <si>
    <t>Popis položky</t>
  </si>
  <si>
    <t>Poz.</t>
  </si>
  <si>
    <t>Celkem bez DPH:</t>
  </si>
  <si>
    <t>Demontáže</t>
  </si>
  <si>
    <t>7.</t>
  </si>
  <si>
    <t>6.</t>
  </si>
  <si>
    <t>Instalační materiál</t>
  </si>
  <si>
    <t>5.</t>
  </si>
  <si>
    <t>Provizorní opatření</t>
  </si>
  <si>
    <t>4.</t>
  </si>
  <si>
    <t>Dávkování síranu železitého</t>
  </si>
  <si>
    <t>3.</t>
  </si>
  <si>
    <t>2.</t>
  </si>
  <si>
    <t>1.</t>
  </si>
  <si>
    <t>P.Č.</t>
  </si>
  <si>
    <t xml:space="preserve">Zhotovitel: </t>
  </si>
  <si>
    <t>Město Český Krumlov, náměstí Svornosti 1, 381 01 Český Krumlov</t>
  </si>
  <si>
    <t>Zeman Ludvík</t>
  </si>
  <si>
    <t xml:space="preserve">Část: </t>
  </si>
  <si>
    <t>Zpracoval:</t>
  </si>
  <si>
    <t xml:space="preserve">Objekt: </t>
  </si>
  <si>
    <t>Obnova ČOV Český Krumlov I. etapa</t>
  </si>
  <si>
    <t xml:space="preserve">Stavba: </t>
  </si>
  <si>
    <t>Seznam strojů a zařízení - rekapitulace</t>
  </si>
  <si>
    <t>Nutno vyplnit!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</si>
</sst>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#,##0\ _K_č"/>
    <numFmt numFmtId="170" formatCode="#"/>
  </numFmts>
  <fonts count="89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63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  <charset val="238"/>
    </font>
    <font>
      <sz val="9"/>
      <name val="Arial CE"/>
      <family val="2"/>
      <charset val="238"/>
    </font>
    <font>
      <u/>
      <sz val="9"/>
      <name val="Arial CE"/>
      <family val="2"/>
      <charset val="238"/>
    </font>
    <font>
      <u/>
      <sz val="9"/>
      <name val="Arial"/>
      <family val="2"/>
    </font>
    <font>
      <b/>
      <sz val="9"/>
      <name val="Arial"/>
      <family val="2"/>
    </font>
    <font>
      <sz val="9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8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0" fontId="51" fillId="0" borderId="0" applyNumberFormat="0" applyFill="0" applyBorder="0" applyAlignment="0" applyProtection="0"/>
    <xf numFmtId="0" fontId="1" fillId="0" borderId="1"/>
    <xf numFmtId="44" fontId="68" fillId="0" borderId="1" applyFont="0" applyFill="0" applyBorder="0" applyAlignment="0" applyProtection="0"/>
    <xf numFmtId="0" fontId="73" fillId="0" borderId="1"/>
    <xf numFmtId="0" fontId="82" fillId="0" borderId="1"/>
    <xf numFmtId="0" fontId="73" fillId="0" borderId="1"/>
    <xf numFmtId="0" fontId="83" fillId="0" borderId="1"/>
    <xf numFmtId="0" fontId="83" fillId="0" borderId="1"/>
  </cellStyleXfs>
  <cellXfs count="58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53" fillId="0" borderId="1" xfId="2" applyFont="1" applyAlignment="1">
      <alignment horizontal="left" vertical="center"/>
    </xf>
    <xf numFmtId="4" fontId="53" fillId="0" borderId="1" xfId="2" applyNumberFormat="1" applyFont="1" applyAlignment="1">
      <alignment horizontal="right" vertical="center"/>
    </xf>
    <xf numFmtId="2" fontId="53" fillId="0" borderId="1" xfId="2" applyNumberFormat="1" applyFont="1" applyAlignment="1">
      <alignment horizontal="center" vertical="center"/>
    </xf>
    <xf numFmtId="0" fontId="53" fillId="0" borderId="1" xfId="2" applyFont="1" applyAlignment="1">
      <alignment horizontal="center" vertical="center"/>
    </xf>
    <xf numFmtId="49" fontId="53" fillId="0" borderId="1" xfId="2" applyNumberFormat="1" applyFont="1" applyAlignment="1">
      <alignment horizontal="left" vertical="center"/>
    </xf>
    <xf numFmtId="0" fontId="54" fillId="0" borderId="1" xfId="2" applyFont="1" applyAlignment="1">
      <alignment horizontal="right" vertical="center"/>
    </xf>
    <xf numFmtId="0" fontId="54" fillId="0" borderId="1" xfId="2" applyFont="1" applyAlignment="1">
      <alignment horizontal="left" vertical="center"/>
    </xf>
    <xf numFmtId="2" fontId="54" fillId="0" borderId="1" xfId="2" applyNumberFormat="1" applyFont="1" applyAlignment="1">
      <alignment horizontal="center" vertical="center"/>
    </xf>
    <xf numFmtId="4" fontId="55" fillId="0" borderId="32" xfId="2" applyNumberFormat="1" applyFont="1" applyBorder="1" applyAlignment="1">
      <alignment horizontal="right" vertical="center" wrapText="1"/>
    </xf>
    <xf numFmtId="4" fontId="55" fillId="0" borderId="32" xfId="2" applyNumberFormat="1" applyFont="1" applyBorder="1" applyAlignment="1" applyProtection="1">
      <alignment vertical="center"/>
      <protection hidden="1"/>
    </xf>
    <xf numFmtId="0" fontId="55" fillId="0" borderId="32" xfId="2" applyFont="1" applyBorder="1" applyAlignment="1">
      <alignment horizontal="center" vertical="center" wrapText="1"/>
    </xf>
    <xf numFmtId="0" fontId="55" fillId="0" borderId="32" xfId="2" applyFont="1" applyBorder="1" applyAlignment="1">
      <alignment horizontal="center" vertical="center"/>
    </xf>
    <xf numFmtId="0" fontId="55" fillId="0" borderId="32" xfId="2" applyFont="1" applyBorder="1" applyAlignment="1">
      <alignment horizontal="left" vertical="center"/>
    </xf>
    <xf numFmtId="49" fontId="55" fillId="0" borderId="32" xfId="2" applyNumberFormat="1" applyFont="1" applyBorder="1" applyAlignment="1">
      <alignment horizontal="center" vertical="center"/>
    </xf>
    <xf numFmtId="49" fontId="55" fillId="0" borderId="32" xfId="2" applyNumberFormat="1" applyFont="1" applyBorder="1" applyAlignment="1">
      <alignment horizontal="left" vertical="center" wrapText="1"/>
    </xf>
    <xf numFmtId="4" fontId="55" fillId="0" borderId="33" xfId="2" applyNumberFormat="1" applyFont="1" applyBorder="1" applyAlignment="1" applyProtection="1">
      <alignment vertical="center"/>
      <protection hidden="1"/>
    </xf>
    <xf numFmtId="0" fontId="55" fillId="0" borderId="33" xfId="2" applyFont="1" applyBorder="1" applyAlignment="1">
      <alignment horizontal="center" vertical="center" wrapText="1"/>
    </xf>
    <xf numFmtId="0" fontId="55" fillId="0" borderId="33" xfId="2" applyFont="1" applyBorder="1" applyAlignment="1">
      <alignment horizontal="center" vertical="center"/>
    </xf>
    <xf numFmtId="0" fontId="55" fillId="0" borderId="33" xfId="2" applyFont="1" applyBorder="1" applyAlignment="1">
      <alignment horizontal="left" vertical="center"/>
    </xf>
    <xf numFmtId="4" fontId="56" fillId="5" borderId="34" xfId="2" applyNumberFormat="1" applyFont="1" applyFill="1" applyBorder="1" applyAlignment="1">
      <alignment horizontal="right" vertical="center" wrapText="1"/>
    </xf>
    <xf numFmtId="0" fontId="56" fillId="5" borderId="34" xfId="2" applyFont="1" applyFill="1" applyBorder="1" applyAlignment="1">
      <alignment vertical="center"/>
    </xf>
    <xf numFmtId="0" fontId="56" fillId="5" borderId="35" xfId="2" applyFont="1" applyFill="1" applyBorder="1" applyAlignment="1">
      <alignment vertical="center"/>
    </xf>
    <xf numFmtId="0" fontId="56" fillId="5" borderId="36" xfId="2" applyFont="1" applyFill="1" applyBorder="1" applyAlignment="1">
      <alignment vertical="center"/>
    </xf>
    <xf numFmtId="49" fontId="56" fillId="5" borderId="36" xfId="2" applyNumberFormat="1" applyFont="1" applyFill="1" applyBorder="1" applyAlignment="1">
      <alignment horizontal="center" vertical="center"/>
    </xf>
    <xf numFmtId="4" fontId="55" fillId="0" borderId="37" xfId="2" applyNumberFormat="1" applyFont="1" applyBorder="1" applyAlignment="1" applyProtection="1">
      <alignment vertical="center"/>
      <protection hidden="1"/>
    </xf>
    <xf numFmtId="0" fontId="55" fillId="0" borderId="37" xfId="2" applyFont="1" applyBorder="1" applyAlignment="1">
      <alignment horizontal="center" vertical="center" wrapText="1"/>
    </xf>
    <xf numFmtId="49" fontId="55" fillId="0" borderId="37" xfId="2" applyNumberFormat="1" applyFont="1" applyBorder="1" applyAlignment="1">
      <alignment horizontal="center" vertical="center"/>
    </xf>
    <xf numFmtId="49" fontId="55" fillId="0" borderId="37" xfId="2" applyNumberFormat="1" applyFont="1" applyBorder="1" applyAlignment="1">
      <alignment horizontal="left" vertical="center" wrapText="1"/>
    </xf>
    <xf numFmtId="49" fontId="55" fillId="0" borderId="33" xfId="2" applyNumberFormat="1" applyFont="1" applyBorder="1" applyAlignment="1">
      <alignment horizontal="center" vertical="center"/>
    </xf>
    <xf numFmtId="49" fontId="55" fillId="0" borderId="33" xfId="2" applyNumberFormat="1" applyFont="1" applyBorder="1" applyAlignment="1">
      <alignment horizontal="left" vertical="center" wrapText="1"/>
    </xf>
    <xf numFmtId="4" fontId="57" fillId="0" borderId="32" xfId="2" applyNumberFormat="1" applyFont="1" applyBorder="1" applyAlignment="1">
      <alignment horizontal="center" vertical="center" wrapText="1"/>
    </xf>
    <xf numFmtId="4" fontId="57" fillId="0" borderId="38" xfId="2" applyNumberFormat="1" applyFont="1" applyBorder="1" applyAlignment="1">
      <alignment horizontal="center" vertical="center" wrapText="1"/>
    </xf>
    <xf numFmtId="0" fontId="57" fillId="0" borderId="38" xfId="2" applyFont="1" applyBorder="1" applyAlignment="1">
      <alignment horizontal="center" vertical="center" wrapText="1"/>
    </xf>
    <xf numFmtId="0" fontId="57" fillId="0" borderId="38" xfId="2" applyFont="1" applyBorder="1" applyAlignment="1">
      <alignment horizontal="center" vertical="center"/>
    </xf>
    <xf numFmtId="49" fontId="57" fillId="0" borderId="38" xfId="2" applyNumberFormat="1" applyFont="1" applyBorder="1" applyAlignment="1">
      <alignment horizontal="center" vertical="center"/>
    </xf>
    <xf numFmtId="49" fontId="57" fillId="0" borderId="33" xfId="2" applyNumberFormat="1" applyFont="1" applyBorder="1" applyAlignment="1">
      <alignment horizontal="center" vertical="center"/>
    </xf>
    <xf numFmtId="4" fontId="58" fillId="0" borderId="31" xfId="2" applyNumberFormat="1" applyFont="1" applyBorder="1" applyAlignment="1">
      <alignment horizontal="right" vertical="center"/>
    </xf>
    <xf numFmtId="0" fontId="59" fillId="0" borderId="34" xfId="2" applyFont="1" applyBorder="1" applyAlignment="1">
      <alignment horizontal="right" vertical="center"/>
    </xf>
    <xf numFmtId="0" fontId="59" fillId="0" borderId="35" xfId="2" applyFont="1" applyBorder="1" applyAlignment="1">
      <alignment horizontal="right" vertical="center"/>
    </xf>
    <xf numFmtId="0" fontId="59" fillId="0" borderId="36" xfId="2" applyFont="1" applyBorder="1" applyAlignment="1">
      <alignment horizontal="right" vertical="center"/>
    </xf>
    <xf numFmtId="0" fontId="59" fillId="5" borderId="34" xfId="2" applyFont="1" applyFill="1" applyBorder="1" applyAlignment="1">
      <alignment horizontal="center" vertical="center"/>
    </xf>
    <xf numFmtId="0" fontId="59" fillId="5" borderId="25" xfId="2" applyFont="1" applyFill="1" applyBorder="1" applyAlignment="1">
      <alignment horizontal="center" vertical="center"/>
    </xf>
    <xf numFmtId="0" fontId="59" fillId="5" borderId="24" xfId="2" applyFont="1" applyFill="1" applyBorder="1" applyAlignment="1">
      <alignment horizontal="center" vertical="center"/>
    </xf>
    <xf numFmtId="0" fontId="60" fillId="0" borderId="1" xfId="2" applyFont="1" applyAlignment="1">
      <alignment horizontal="left" vertical="center"/>
    </xf>
    <xf numFmtId="4" fontId="60" fillId="0" borderId="1" xfId="2" applyNumberFormat="1" applyFont="1" applyAlignment="1">
      <alignment horizontal="right" vertical="center"/>
    </xf>
    <xf numFmtId="4" fontId="60" fillId="0" borderId="1" xfId="2" applyNumberFormat="1" applyFont="1" applyAlignment="1">
      <alignment horizontal="center" vertical="center"/>
    </xf>
    <xf numFmtId="0" fontId="60" fillId="0" borderId="1" xfId="2" applyFont="1" applyAlignment="1">
      <alignment horizontal="center" vertical="center"/>
    </xf>
    <xf numFmtId="0" fontId="60" fillId="0" borderId="1" xfId="2" applyFont="1" applyAlignment="1">
      <alignment horizontal="center" vertical="center" wrapText="1"/>
    </xf>
    <xf numFmtId="49" fontId="60" fillId="0" borderId="1" xfId="2" applyNumberFormat="1" applyFont="1" applyAlignment="1">
      <alignment horizontal="center" vertical="center"/>
    </xf>
    <xf numFmtId="49" fontId="60" fillId="0" borderId="1" xfId="2" applyNumberFormat="1" applyFont="1" applyAlignment="1">
      <alignment horizontal="left" vertical="center"/>
    </xf>
    <xf numFmtId="4" fontId="54" fillId="0" borderId="32" xfId="2" applyNumberFormat="1" applyFont="1" applyBorder="1" applyAlignment="1" applyProtection="1">
      <alignment horizontal="right" vertical="center" wrapText="1"/>
      <protection locked="0"/>
    </xf>
    <xf numFmtId="4" fontId="60" fillId="0" borderId="32" xfId="2" applyNumberFormat="1" applyFont="1" applyBorder="1" applyAlignment="1" applyProtection="1">
      <alignment vertical="center" wrapText="1"/>
      <protection locked="0"/>
    </xf>
    <xf numFmtId="0" fontId="60" fillId="0" borderId="32" xfId="2" applyFont="1" applyBorder="1" applyAlignment="1" applyProtection="1">
      <alignment horizontal="center" vertical="center"/>
      <protection locked="0"/>
    </xf>
    <xf numFmtId="0" fontId="60" fillId="0" borderId="32" xfId="2" applyFont="1" applyBorder="1" applyAlignment="1" applyProtection="1">
      <alignment horizontal="center" vertical="center"/>
      <protection hidden="1"/>
    </xf>
    <xf numFmtId="0" fontId="60" fillId="0" borderId="33" xfId="2" applyFont="1" applyBorder="1" applyAlignment="1" applyProtection="1">
      <alignment horizontal="center" vertical="center" wrapText="1"/>
      <protection hidden="1"/>
    </xf>
    <xf numFmtId="0" fontId="60" fillId="0" borderId="32" xfId="2" applyFont="1" applyBorder="1" applyAlignment="1" applyProtection="1">
      <alignment horizontal="center" vertical="center" wrapText="1"/>
      <protection hidden="1"/>
    </xf>
    <xf numFmtId="0" fontId="60" fillId="0" borderId="32" xfId="2" applyFont="1" applyBorder="1" applyAlignment="1" applyProtection="1">
      <alignment horizontal="left" vertical="center" wrapText="1"/>
      <protection hidden="1"/>
    </xf>
    <xf numFmtId="49" fontId="60" fillId="0" borderId="32" xfId="2" applyNumberFormat="1" applyFont="1" applyBorder="1" applyAlignment="1">
      <alignment horizontal="center" vertical="center"/>
    </xf>
    <xf numFmtId="4" fontId="60" fillId="0" borderId="32" xfId="2" applyNumberFormat="1" applyFont="1" applyBorder="1" applyAlignment="1" applyProtection="1">
      <alignment horizontal="right" vertical="center" wrapText="1"/>
      <protection locked="0"/>
    </xf>
    <xf numFmtId="49" fontId="60" fillId="0" borderId="32" xfId="2" applyNumberFormat="1" applyFont="1" applyBorder="1" applyAlignment="1" applyProtection="1">
      <alignment vertical="center" wrapText="1"/>
      <protection hidden="1"/>
    </xf>
    <xf numFmtId="49" fontId="60" fillId="0" borderId="33" xfId="2" applyNumberFormat="1" applyFont="1" applyBorder="1" applyAlignment="1" applyProtection="1">
      <alignment horizontal="center" vertical="center" wrapText="1"/>
      <protection hidden="1"/>
    </xf>
    <xf numFmtId="49" fontId="60" fillId="0" borderId="32" xfId="2" applyNumberFormat="1" applyFont="1" applyBorder="1" applyAlignment="1" applyProtection="1">
      <alignment horizontal="center" vertical="center" wrapText="1"/>
      <protection hidden="1"/>
    </xf>
    <xf numFmtId="4" fontId="60" fillId="0" borderId="32" xfId="2" applyNumberFormat="1" applyFont="1" applyBorder="1" applyAlignment="1" applyProtection="1">
      <alignment horizontal="right" vertical="center"/>
      <protection locked="0"/>
    </xf>
    <xf numFmtId="49" fontId="60" fillId="0" borderId="32" xfId="2" applyNumberFormat="1" applyFont="1" applyBorder="1" applyAlignment="1" applyProtection="1">
      <alignment horizontal="left" vertical="center" wrapText="1"/>
      <protection hidden="1"/>
    </xf>
    <xf numFmtId="4" fontId="60" fillId="0" borderId="32" xfId="2" applyNumberFormat="1" applyFont="1" applyBorder="1" applyAlignment="1" applyProtection="1">
      <alignment vertical="center"/>
      <protection hidden="1"/>
    </xf>
    <xf numFmtId="0" fontId="60" fillId="0" borderId="32" xfId="2" applyFont="1" applyBorder="1" applyAlignment="1">
      <alignment horizontal="center" vertical="center"/>
    </xf>
    <xf numFmtId="0" fontId="60" fillId="0" borderId="32" xfId="2" applyFont="1" applyBorder="1" applyAlignment="1">
      <alignment horizontal="left" vertical="center" wrapText="1"/>
    </xf>
    <xf numFmtId="4" fontId="61" fillId="0" borderId="32" xfId="2" applyNumberFormat="1" applyFont="1" applyBorder="1" applyAlignment="1" applyProtection="1">
      <alignment vertical="center" wrapText="1"/>
      <protection locked="0"/>
    </xf>
    <xf numFmtId="0" fontId="60" fillId="0" borderId="32" xfId="2" applyFont="1" applyBorder="1" applyAlignment="1" applyProtection="1">
      <alignment horizontal="center" vertical="center" wrapText="1"/>
      <protection locked="0"/>
    </xf>
    <xf numFmtId="49" fontId="60" fillId="0" borderId="32" xfId="2" applyNumberFormat="1" applyFont="1" applyBorder="1" applyAlignment="1" applyProtection="1">
      <alignment horizontal="center" vertical="center" wrapText="1"/>
      <protection locked="0"/>
    </xf>
    <xf numFmtId="0" fontId="60" fillId="0" borderId="32" xfId="2" applyFont="1" applyBorder="1" applyAlignment="1">
      <alignment horizontal="center" vertical="center" wrapText="1"/>
    </xf>
    <xf numFmtId="0" fontId="60" fillId="0" borderId="32" xfId="2" applyFont="1" applyBorder="1" applyAlignment="1" applyProtection="1">
      <alignment vertical="center" wrapText="1"/>
      <protection hidden="1"/>
    </xf>
    <xf numFmtId="0" fontId="60" fillId="0" borderId="32" xfId="2" applyFont="1" applyBorder="1" applyAlignment="1" applyProtection="1">
      <alignment horizontal="center" vertical="center"/>
      <protection locked="0" hidden="1"/>
    </xf>
    <xf numFmtId="49" fontId="60" fillId="0" borderId="33" xfId="2" applyNumberFormat="1" applyFont="1" applyBorder="1" applyAlignment="1" applyProtection="1">
      <alignment horizontal="center" vertical="center" wrapText="1"/>
      <protection locked="0"/>
    </xf>
    <xf numFmtId="0" fontId="60" fillId="0" borderId="32" xfId="2" applyFont="1" applyBorder="1" applyAlignment="1" applyProtection="1">
      <alignment horizontal="left" vertical="center" wrapText="1"/>
      <protection locked="0"/>
    </xf>
    <xf numFmtId="4" fontId="61" fillId="0" borderId="32" xfId="2" applyNumberFormat="1" applyFont="1" applyBorder="1" applyAlignment="1" applyProtection="1">
      <alignment horizontal="right" vertical="center"/>
      <protection locked="0"/>
    </xf>
    <xf numFmtId="0" fontId="60" fillId="0" borderId="32" xfId="2" quotePrefix="1" applyFont="1" applyBorder="1" applyAlignment="1" applyProtection="1">
      <alignment horizontal="center" vertical="center" wrapText="1"/>
      <protection hidden="1"/>
    </xf>
    <xf numFmtId="4" fontId="62" fillId="6" borderId="32" xfId="2" applyNumberFormat="1" applyFont="1" applyFill="1" applyBorder="1" applyAlignment="1" applyProtection="1">
      <alignment horizontal="right" vertical="center" wrapText="1"/>
      <protection locked="0"/>
    </xf>
    <xf numFmtId="0" fontId="62" fillId="5" borderId="34" xfId="2" applyFont="1" applyFill="1" applyBorder="1" applyAlignment="1" applyProtection="1">
      <alignment vertical="center"/>
      <protection locked="0"/>
    </xf>
    <xf numFmtId="0" fontId="62" fillId="5" borderId="35" xfId="2" applyFont="1" applyFill="1" applyBorder="1" applyAlignment="1" applyProtection="1">
      <alignment vertical="center"/>
      <protection locked="0"/>
    </xf>
    <xf numFmtId="0" fontId="62" fillId="5" borderId="36" xfId="2" applyFont="1" applyFill="1" applyBorder="1" applyAlignment="1" applyProtection="1">
      <alignment vertical="center"/>
      <protection locked="0"/>
    </xf>
    <xf numFmtId="49" fontId="62" fillId="5" borderId="32" xfId="2" applyNumberFormat="1" applyFont="1" applyFill="1" applyBorder="1" applyAlignment="1" applyProtection="1">
      <alignment horizontal="center" vertical="center"/>
      <protection locked="0"/>
    </xf>
    <xf numFmtId="0" fontId="55" fillId="0" borderId="32" xfId="2" applyFont="1" applyBorder="1" applyAlignment="1" applyProtection="1">
      <alignment horizontal="center" vertical="center"/>
      <protection locked="0"/>
    </xf>
    <xf numFmtId="0" fontId="53" fillId="0" borderId="32" xfId="2" applyFont="1" applyBorder="1" applyAlignment="1" applyProtection="1">
      <alignment horizontal="center" vertical="center" wrapText="1"/>
      <protection hidden="1"/>
    </xf>
    <xf numFmtId="0" fontId="63" fillId="0" borderId="32" xfId="2" applyFont="1" applyBorder="1" applyAlignment="1" applyProtection="1">
      <alignment horizontal="center" vertical="center" wrapText="1"/>
      <protection hidden="1"/>
    </xf>
    <xf numFmtId="49" fontId="60" fillId="0" borderId="32" xfId="2" applyNumberFormat="1" applyFont="1" applyBorder="1" applyAlignment="1" applyProtection="1">
      <alignment horizontal="left" vertical="center" wrapText="1"/>
      <protection locked="0"/>
    </xf>
    <xf numFmtId="0" fontId="60" fillId="0" borderId="32" xfId="2" applyFont="1" applyBorder="1" applyAlignment="1" applyProtection="1">
      <alignment vertical="center" wrapText="1"/>
      <protection locked="0"/>
    </xf>
    <xf numFmtId="4" fontId="60" fillId="0" borderId="32" xfId="2" applyNumberFormat="1" applyFont="1" applyBorder="1" applyAlignment="1" applyProtection="1">
      <alignment vertical="center"/>
      <protection locked="0"/>
    </xf>
    <xf numFmtId="0" fontId="60" fillId="0" borderId="32" xfId="2" quotePrefix="1" applyFont="1" applyBorder="1" applyAlignment="1">
      <alignment horizontal="center" vertical="center" wrapText="1"/>
    </xf>
    <xf numFmtId="49" fontId="60" fillId="0" borderId="32" xfId="2" applyNumberFormat="1" applyFont="1" applyBorder="1" applyAlignment="1" applyProtection="1">
      <alignment horizontal="center" vertical="center"/>
      <protection locked="0"/>
    </xf>
    <xf numFmtId="49" fontId="60" fillId="0" borderId="32" xfId="2" applyNumberFormat="1" applyFont="1" applyBorder="1" applyAlignment="1">
      <alignment horizontal="left" vertical="center" wrapText="1"/>
    </xf>
    <xf numFmtId="0" fontId="55" fillId="0" borderId="1" xfId="2" applyFont="1" applyAlignment="1">
      <alignment horizontal="left" vertical="center"/>
    </xf>
    <xf numFmtId="4" fontId="55" fillId="0" borderId="32" xfId="2" applyNumberFormat="1" applyFont="1" applyBorder="1" applyAlignment="1" applyProtection="1">
      <alignment horizontal="right" vertical="center" wrapText="1"/>
      <protection locked="0"/>
    </xf>
    <xf numFmtId="0" fontId="55" fillId="0" borderId="32" xfId="2" applyFont="1" applyBorder="1" applyAlignment="1" applyProtection="1">
      <alignment horizontal="center" vertical="center" wrapText="1"/>
      <protection locked="0"/>
    </xf>
    <xf numFmtId="0" fontId="55" fillId="0" borderId="32" xfId="2" applyFont="1" applyBorder="1" applyAlignment="1" applyProtection="1">
      <alignment horizontal="center" vertical="center" wrapText="1"/>
      <protection hidden="1"/>
    </xf>
    <xf numFmtId="49" fontId="55" fillId="0" borderId="32" xfId="2" applyNumberFormat="1" applyFont="1" applyBorder="1" applyAlignment="1" applyProtection="1">
      <alignment horizontal="left" vertical="center" wrapText="1"/>
      <protection hidden="1"/>
    </xf>
    <xf numFmtId="49" fontId="55" fillId="0" borderId="32" xfId="2" applyNumberFormat="1" applyFont="1" applyBorder="1" applyAlignment="1" applyProtection="1">
      <alignment horizontal="center" vertical="center"/>
      <protection locked="0"/>
    </xf>
    <xf numFmtId="49" fontId="55" fillId="0" borderId="32" xfId="2" applyNumberFormat="1" applyFont="1" applyBorder="1" applyAlignment="1" applyProtection="1">
      <alignment horizontal="center" vertical="center" wrapText="1"/>
      <protection hidden="1"/>
    </xf>
    <xf numFmtId="0" fontId="55" fillId="0" borderId="32" xfId="2" applyFont="1" applyBorder="1" applyAlignment="1" applyProtection="1">
      <alignment horizontal="left" vertical="center" wrapText="1"/>
      <protection hidden="1"/>
    </xf>
    <xf numFmtId="10" fontId="64" fillId="0" borderId="1" xfId="2" applyNumberFormat="1" applyFont="1" applyAlignment="1">
      <alignment horizontal="center" vertical="center"/>
    </xf>
    <xf numFmtId="0" fontId="64" fillId="0" borderId="1" xfId="2" applyFont="1" applyAlignment="1">
      <alignment horizontal="center" vertical="center"/>
    </xf>
    <xf numFmtId="4" fontId="65" fillId="0" borderId="32" xfId="2" applyNumberFormat="1" applyFont="1" applyBorder="1" applyAlignment="1">
      <alignment horizontal="center" vertical="center"/>
    </xf>
    <xf numFmtId="4" fontId="65" fillId="0" borderId="33" xfId="2" applyNumberFormat="1" applyFont="1" applyBorder="1" applyAlignment="1">
      <alignment horizontal="center" vertical="center"/>
    </xf>
    <xf numFmtId="0" fontId="65" fillId="0" borderId="33" xfId="2" applyFont="1" applyBorder="1" applyAlignment="1">
      <alignment horizontal="center" vertical="center"/>
    </xf>
    <xf numFmtId="0" fontId="65" fillId="0" borderId="33" xfId="2" applyFont="1" applyBorder="1" applyAlignment="1">
      <alignment horizontal="center" vertical="center" wrapText="1"/>
    </xf>
    <xf numFmtId="49" fontId="65" fillId="0" borderId="33" xfId="2" applyNumberFormat="1" applyFont="1" applyBorder="1" applyAlignment="1">
      <alignment horizontal="center" vertical="center"/>
    </xf>
    <xf numFmtId="0" fontId="66" fillId="0" borderId="1" xfId="2" applyFont="1" applyAlignment="1">
      <alignment horizontal="left" vertical="center"/>
    </xf>
    <xf numFmtId="0" fontId="67" fillId="0" borderId="1" xfId="2" applyFont="1" applyAlignment="1">
      <alignment horizontal="left" vertical="center"/>
    </xf>
    <xf numFmtId="0" fontId="57" fillId="0" borderId="1" xfId="2" applyFont="1" applyAlignment="1">
      <alignment horizontal="center" vertical="center"/>
    </xf>
    <xf numFmtId="4" fontId="58" fillId="0" borderId="31" xfId="2" applyNumberFormat="1" applyFont="1" applyBorder="1" applyAlignment="1" applyProtection="1">
      <alignment horizontal="right" vertical="center"/>
      <protection locked="0"/>
    </xf>
    <xf numFmtId="49" fontId="59" fillId="0" borderId="34" xfId="2" applyNumberFormat="1" applyFont="1" applyBorder="1" applyAlignment="1">
      <alignment horizontal="right" vertical="center"/>
    </xf>
    <xf numFmtId="49" fontId="59" fillId="0" borderId="35" xfId="2" applyNumberFormat="1" applyFont="1" applyBorder="1" applyAlignment="1">
      <alignment horizontal="right" vertical="center"/>
    </xf>
    <xf numFmtId="49" fontId="59" fillId="0" borderId="36" xfId="2" applyNumberFormat="1" applyFont="1" applyBorder="1" applyAlignment="1">
      <alignment horizontal="right" vertical="center"/>
    </xf>
    <xf numFmtId="49" fontId="59" fillId="5" borderId="34" xfId="2" applyNumberFormat="1" applyFont="1" applyFill="1" applyBorder="1" applyAlignment="1">
      <alignment horizontal="center" vertical="center"/>
    </xf>
    <xf numFmtId="49" fontId="59" fillId="5" borderId="25" xfId="2" applyNumberFormat="1" applyFont="1" applyFill="1" applyBorder="1" applyAlignment="1">
      <alignment horizontal="center" vertical="center"/>
    </xf>
    <xf numFmtId="49" fontId="59" fillId="5" borderId="24" xfId="2" applyNumberFormat="1" applyFont="1" applyFill="1" applyBorder="1" applyAlignment="1">
      <alignment horizontal="center" vertical="center"/>
    </xf>
    <xf numFmtId="0" fontId="53" fillId="0" borderId="1" xfId="2" applyFont="1"/>
    <xf numFmtId="0" fontId="64" fillId="0" borderId="1" xfId="2" applyFont="1"/>
    <xf numFmtId="0" fontId="53" fillId="0" borderId="1" xfId="2" applyFont="1" applyProtection="1">
      <protection locked="0"/>
    </xf>
    <xf numFmtId="0" fontId="64" fillId="0" borderId="1" xfId="2" applyFont="1" applyProtection="1">
      <protection locked="0"/>
    </xf>
    <xf numFmtId="0" fontId="60" fillId="0" borderId="32" xfId="2" applyFont="1" applyBorder="1" applyAlignment="1">
      <alignment horizontal="left" vertical="center" wrapText="1"/>
    </xf>
    <xf numFmtId="0" fontId="53" fillId="0" borderId="32" xfId="2" applyFont="1" applyBorder="1" applyProtection="1">
      <protection locked="0"/>
    </xf>
    <xf numFmtId="0" fontId="53" fillId="0" borderId="34" xfId="2" applyFont="1" applyBorder="1" applyProtection="1">
      <protection locked="0"/>
    </xf>
    <xf numFmtId="0" fontId="53" fillId="0" borderId="35" xfId="2" applyFont="1" applyBorder="1" applyProtection="1">
      <protection locked="0"/>
    </xf>
    <xf numFmtId="0" fontId="53" fillId="0" borderId="36" xfId="2" applyFont="1" applyBorder="1" applyProtection="1">
      <protection locked="0"/>
    </xf>
    <xf numFmtId="0" fontId="64" fillId="0" borderId="32" xfId="2" applyFont="1" applyBorder="1" applyProtection="1">
      <protection locked="0"/>
    </xf>
    <xf numFmtId="4" fontId="53" fillId="0" borderId="32" xfId="3" applyNumberFormat="1" applyFont="1" applyBorder="1" applyAlignment="1" applyProtection="1">
      <alignment horizontal="right" vertical="center"/>
      <protection locked="0"/>
    </xf>
    <xf numFmtId="0" fontId="60" fillId="0" borderId="32" xfId="2" applyFont="1" applyBorder="1" applyAlignment="1" applyProtection="1">
      <alignment horizontal="left" vertical="center"/>
      <protection locked="0"/>
    </xf>
    <xf numFmtId="4" fontId="64" fillId="5" borderId="32" xfId="3" applyNumberFormat="1" applyFont="1" applyFill="1" applyBorder="1" applyAlignment="1" applyProtection="1">
      <alignment horizontal="right" vertical="center"/>
      <protection locked="0"/>
    </xf>
    <xf numFmtId="0" fontId="64" fillId="5" borderId="32" xfId="2" applyFont="1" applyFill="1" applyBorder="1" applyAlignment="1" applyProtection="1">
      <alignment horizontal="center" vertical="center"/>
      <protection locked="0"/>
    </xf>
    <xf numFmtId="0" fontId="64" fillId="5" borderId="32" xfId="2" applyFont="1" applyFill="1" applyBorder="1" applyAlignment="1" applyProtection="1">
      <alignment horizontal="center" vertical="center"/>
      <protection locked="0"/>
    </xf>
    <xf numFmtId="0" fontId="60" fillId="0" borderId="34" xfId="2" applyFont="1" applyBorder="1" applyAlignment="1" applyProtection="1">
      <alignment horizontal="left" vertical="center"/>
      <protection locked="0"/>
    </xf>
    <xf numFmtId="0" fontId="60" fillId="0" borderId="35" xfId="2" applyFont="1" applyBorder="1" applyAlignment="1" applyProtection="1">
      <alignment horizontal="left" vertical="center"/>
      <protection locked="0"/>
    </xf>
    <xf numFmtId="0" fontId="60" fillId="0" borderId="36" xfId="2" applyFont="1" applyBorder="1" applyAlignment="1" applyProtection="1">
      <alignment horizontal="left" vertical="center"/>
      <protection locked="0"/>
    </xf>
    <xf numFmtId="0" fontId="64" fillId="5" borderId="34" xfId="2" applyFont="1" applyFill="1" applyBorder="1" applyAlignment="1" applyProtection="1">
      <alignment horizontal="center" vertical="center"/>
      <protection locked="0"/>
    </xf>
    <xf numFmtId="0" fontId="64" fillId="5" borderId="35" xfId="2" applyFont="1" applyFill="1" applyBorder="1" applyAlignment="1" applyProtection="1">
      <alignment horizontal="center" vertical="center"/>
      <protection locked="0"/>
    </xf>
    <xf numFmtId="0" fontId="64" fillId="5" borderId="36" xfId="2" applyFont="1" applyFill="1" applyBorder="1" applyAlignment="1" applyProtection="1">
      <alignment horizontal="center" vertical="center"/>
      <protection locked="0"/>
    </xf>
    <xf numFmtId="49" fontId="57" fillId="0" borderId="32" xfId="3" applyNumberFormat="1" applyFont="1" applyBorder="1" applyAlignment="1" applyProtection="1">
      <alignment horizontal="right" vertical="center"/>
    </xf>
    <xf numFmtId="49" fontId="57" fillId="0" borderId="32" xfId="2" applyNumberFormat="1" applyFont="1" applyBorder="1" applyAlignment="1">
      <alignment horizontal="center" vertical="center"/>
    </xf>
    <xf numFmtId="0" fontId="69" fillId="0" borderId="1" xfId="2" applyFont="1"/>
    <xf numFmtId="4" fontId="70" fillId="0" borderId="32" xfId="3" applyNumberFormat="1" applyFont="1" applyBorder="1" applyAlignment="1" applyProtection="1">
      <alignment horizontal="right" vertical="center"/>
      <protection locked="0"/>
    </xf>
    <xf numFmtId="49" fontId="71" fillId="0" borderId="34" xfId="2" applyNumberFormat="1" applyFont="1" applyBorder="1" applyAlignment="1">
      <alignment horizontal="right" vertical="center"/>
    </xf>
    <xf numFmtId="49" fontId="71" fillId="0" borderId="35" xfId="2" applyNumberFormat="1" applyFont="1" applyBorder="1" applyAlignment="1">
      <alignment horizontal="right" vertical="center"/>
    </xf>
    <xf numFmtId="49" fontId="70" fillId="0" borderId="36" xfId="2" applyNumberFormat="1" applyFont="1" applyBorder="1" applyAlignment="1">
      <alignment horizontal="right" vertical="center"/>
    </xf>
    <xf numFmtId="49" fontId="59" fillId="5" borderId="35" xfId="2" applyNumberFormat="1" applyFont="1" applyFill="1" applyBorder="1" applyAlignment="1">
      <alignment horizontal="center" vertical="center"/>
    </xf>
    <xf numFmtId="49" fontId="59" fillId="5" borderId="36" xfId="2" applyNumberFormat="1" applyFont="1" applyFill="1" applyBorder="1" applyAlignment="1">
      <alignment horizontal="center" vertical="center"/>
    </xf>
    <xf numFmtId="49" fontId="53" fillId="0" borderId="34" xfId="2" applyNumberFormat="1" applyFont="1" applyBorder="1" applyAlignment="1">
      <alignment horizontal="center"/>
    </xf>
    <xf numFmtId="49" fontId="53" fillId="0" borderId="35" xfId="2" applyNumberFormat="1" applyFont="1" applyBorder="1" applyAlignment="1">
      <alignment horizontal="center"/>
    </xf>
    <xf numFmtId="49" fontId="53" fillId="0" borderId="31" xfId="2" applyNumberFormat="1" applyFont="1" applyBorder="1" applyAlignment="1">
      <alignment horizontal="center"/>
    </xf>
    <xf numFmtId="49" fontId="53" fillId="0" borderId="29" xfId="2" applyNumberFormat="1" applyFont="1" applyBorder="1" applyAlignment="1">
      <alignment horizontal="center"/>
    </xf>
    <xf numFmtId="49" fontId="53" fillId="0" borderId="30" xfId="2" applyNumberFormat="1" applyFont="1" applyBorder="1" applyAlignment="1">
      <alignment horizontal="center"/>
    </xf>
    <xf numFmtId="14" fontId="53" fillId="0" borderId="28" xfId="2" applyNumberFormat="1" applyFont="1" applyBorder="1" applyAlignment="1" applyProtection="1">
      <alignment horizontal="left"/>
      <protection locked="0"/>
    </xf>
    <xf numFmtId="14" fontId="53" fillId="0" borderId="1" xfId="2" applyNumberFormat="1" applyFont="1" applyAlignment="1" applyProtection="1">
      <alignment horizontal="left"/>
      <protection locked="0"/>
    </xf>
    <xf numFmtId="49" fontId="53" fillId="0" borderId="1" xfId="2" applyNumberFormat="1" applyFont="1" applyAlignment="1">
      <alignment horizontal="left"/>
    </xf>
    <xf numFmtId="49" fontId="53" fillId="0" borderId="27" xfId="2" applyNumberFormat="1" applyFont="1" applyBorder="1" applyAlignment="1">
      <alignment horizontal="left"/>
    </xf>
    <xf numFmtId="49" fontId="53" fillId="0" borderId="28" xfId="2" applyNumberFormat="1" applyFont="1" applyBorder="1" applyAlignment="1" applyProtection="1">
      <alignment horizontal="left"/>
      <protection locked="0"/>
    </xf>
    <xf numFmtId="49" fontId="53" fillId="0" borderId="1" xfId="2" applyNumberFormat="1" applyFont="1" applyAlignment="1" applyProtection="1">
      <alignment horizontal="left"/>
      <protection locked="0"/>
    </xf>
    <xf numFmtId="49" fontId="53" fillId="0" borderId="28" xfId="2" applyNumberFormat="1" applyFont="1" applyBorder="1" applyAlignment="1">
      <alignment horizontal="left"/>
    </xf>
    <xf numFmtId="49" fontId="53" fillId="0" borderId="26" xfId="2" applyNumberFormat="1" applyFont="1" applyBorder="1" applyAlignment="1">
      <alignment horizontal="center"/>
    </xf>
    <xf numFmtId="49" fontId="53" fillId="0" borderId="25" xfId="2" applyNumberFormat="1" applyFont="1" applyBorder="1" applyAlignment="1">
      <alignment horizontal="center"/>
    </xf>
    <xf numFmtId="49" fontId="53" fillId="0" borderId="24" xfId="2" applyNumberFormat="1" applyFont="1" applyBorder="1" applyAlignment="1">
      <alignment horizontal="center"/>
    </xf>
    <xf numFmtId="49" fontId="59" fillId="5" borderId="31" xfId="2" applyNumberFormat="1" applyFont="1" applyFill="1" applyBorder="1" applyAlignment="1" applyProtection="1">
      <alignment horizontal="center" vertical="center"/>
      <protection locked="0"/>
    </xf>
    <xf numFmtId="49" fontId="59" fillId="5" borderId="29" xfId="2" applyNumberFormat="1" applyFont="1" applyFill="1" applyBorder="1" applyAlignment="1" applyProtection="1">
      <alignment horizontal="center" vertical="center"/>
      <protection locked="0"/>
    </xf>
    <xf numFmtId="49" fontId="59" fillId="5" borderId="30" xfId="2" applyNumberFormat="1" applyFont="1" applyFill="1" applyBorder="1" applyAlignment="1" applyProtection="1">
      <alignment horizontal="center" vertical="center" wrapText="1"/>
      <protection locked="0"/>
    </xf>
    <xf numFmtId="49" fontId="53" fillId="5" borderId="28" xfId="2" applyNumberFormat="1" applyFont="1" applyFill="1" applyBorder="1" applyAlignment="1">
      <alignment horizontal="center"/>
    </xf>
    <xf numFmtId="49" fontId="53" fillId="5" borderId="1" xfId="2" applyNumberFormat="1" applyFont="1" applyFill="1" applyAlignment="1">
      <alignment horizontal="center"/>
    </xf>
    <xf numFmtId="49" fontId="53" fillId="5" borderId="27" xfId="2" applyNumberFormat="1" applyFont="1" applyFill="1" applyBorder="1" applyAlignment="1">
      <alignment horizontal="center"/>
    </xf>
    <xf numFmtId="49" fontId="53" fillId="5" borderId="26" xfId="2" applyNumberFormat="1" applyFont="1" applyFill="1" applyBorder="1" applyAlignment="1">
      <alignment horizontal="left"/>
    </xf>
    <xf numFmtId="49" fontId="53" fillId="5" borderId="25" xfId="2" applyNumberFormat="1" applyFont="1" applyFill="1" applyBorder="1" applyAlignment="1">
      <alignment horizontal="left"/>
    </xf>
    <xf numFmtId="49" fontId="53" fillId="5" borderId="24" xfId="2" applyNumberFormat="1" applyFont="1" applyFill="1" applyBorder="1" applyAlignment="1">
      <alignment horizontal="left"/>
    </xf>
    <xf numFmtId="0" fontId="74" fillId="0" borderId="1" xfId="4" applyFont="1" applyAlignment="1">
      <alignment vertical="top" wrapText="1"/>
    </xf>
    <xf numFmtId="168" fontId="74" fillId="0" borderId="1" xfId="4" applyNumberFormat="1" applyFont="1" applyAlignment="1">
      <alignment horizontal="center" vertical="top" wrapText="1"/>
    </xf>
    <xf numFmtId="0" fontId="74" fillId="0" borderId="1" xfId="4" applyFont="1" applyAlignment="1">
      <alignment horizontal="center" vertical="top" wrapText="1"/>
    </xf>
    <xf numFmtId="0" fontId="74" fillId="0" borderId="1" xfId="4" applyFont="1" applyAlignment="1">
      <alignment horizontal="left" vertical="top" wrapText="1"/>
    </xf>
    <xf numFmtId="49" fontId="74" fillId="0" borderId="1" xfId="4" applyNumberFormat="1" applyFont="1" applyAlignment="1">
      <alignment horizontal="left" vertical="top" wrapText="1"/>
    </xf>
    <xf numFmtId="4" fontId="74" fillId="0" borderId="1" xfId="4" applyNumberFormat="1" applyFont="1" applyAlignment="1">
      <alignment vertical="top" wrapText="1"/>
    </xf>
    <xf numFmtId="0" fontId="66" fillId="0" borderId="1" xfId="4" applyFont="1" applyAlignment="1">
      <alignment horizontal="center" vertical="top" wrapText="1"/>
    </xf>
    <xf numFmtId="4" fontId="75" fillId="0" borderId="1" xfId="4" applyNumberFormat="1" applyFont="1" applyAlignment="1">
      <alignment horizontal="center" vertical="top" wrapText="1"/>
    </xf>
    <xf numFmtId="0" fontId="66" fillId="0" borderId="1" xfId="4" applyFont="1" applyAlignment="1">
      <alignment horizontal="left" vertical="top" wrapText="1"/>
    </xf>
    <xf numFmtId="49" fontId="75" fillId="0" borderId="1" xfId="4" applyNumberFormat="1" applyFont="1" applyAlignment="1">
      <alignment horizontal="left" vertical="top" wrapText="1"/>
    </xf>
    <xf numFmtId="0" fontId="76" fillId="0" borderId="32" xfId="4" applyFont="1" applyBorder="1" applyAlignment="1">
      <alignment horizontal="center" vertical="top" wrapText="1"/>
    </xf>
    <xf numFmtId="4" fontId="75" fillId="0" borderId="32" xfId="4" applyNumberFormat="1" applyFont="1" applyBorder="1" applyAlignment="1">
      <alignment horizontal="center" vertical="top" wrapText="1"/>
    </xf>
    <xf numFmtId="4" fontId="75" fillId="7" borderId="32" xfId="4" applyNumberFormat="1" applyFont="1" applyFill="1" applyBorder="1" applyAlignment="1">
      <alignment horizontal="center" vertical="top" wrapText="1"/>
    </xf>
    <xf numFmtId="0" fontId="66" fillId="0" borderId="32" xfId="4" applyFont="1" applyBorder="1" applyAlignment="1">
      <alignment horizontal="center" vertical="top" wrapText="1"/>
    </xf>
    <xf numFmtId="0" fontId="77" fillId="0" borderId="32" xfId="4" applyFont="1" applyBorder="1" applyAlignment="1">
      <alignment horizontal="left" vertical="top" wrapText="1"/>
    </xf>
    <xf numFmtId="49" fontId="75" fillId="0" borderId="32" xfId="4" applyNumberFormat="1" applyFont="1" applyBorder="1" applyAlignment="1">
      <alignment horizontal="left" vertical="top" wrapText="1"/>
    </xf>
    <xf numFmtId="0" fontId="75" fillId="0" borderId="32" xfId="4" applyFont="1" applyBorder="1" applyAlignment="1">
      <alignment horizontal="left" vertical="top" wrapText="1"/>
    </xf>
    <xf numFmtId="0" fontId="76" fillId="0" borderId="1" xfId="4" applyFont="1" applyAlignment="1">
      <alignment horizontal="center" vertical="top" wrapText="1"/>
    </xf>
    <xf numFmtId="0" fontId="75" fillId="0" borderId="1" xfId="4" applyFont="1" applyAlignment="1">
      <alignment horizontal="left" vertical="top" wrapText="1"/>
    </xf>
    <xf numFmtId="0" fontId="78" fillId="0" borderId="1" xfId="4" applyFont="1" applyAlignment="1">
      <alignment horizontal="left" vertical="top" wrapText="1"/>
    </xf>
    <xf numFmtId="49" fontId="79" fillId="0" borderId="1" xfId="4" applyNumberFormat="1" applyFont="1" applyAlignment="1">
      <alignment horizontal="left" vertical="top" wrapText="1"/>
    </xf>
    <xf numFmtId="3" fontId="74" fillId="0" borderId="1" xfId="4" applyNumberFormat="1" applyFont="1" applyAlignment="1">
      <alignment vertical="top" wrapText="1"/>
    </xf>
    <xf numFmtId="9" fontId="74" fillId="0" borderId="1" xfId="4" applyNumberFormat="1" applyFont="1" applyAlignment="1">
      <alignment vertical="top" wrapText="1"/>
    </xf>
    <xf numFmtId="0" fontId="75" fillId="0" borderId="1" xfId="4" applyFont="1" applyAlignment="1">
      <alignment horizontal="center" vertical="top" wrapText="1"/>
    </xf>
    <xf numFmtId="49" fontId="80" fillId="0" borderId="1" xfId="4" applyNumberFormat="1" applyFont="1" applyAlignment="1">
      <alignment horizontal="left" vertical="center" wrapText="1"/>
    </xf>
    <xf numFmtId="0" fontId="66" fillId="0" borderId="29" xfId="4" applyFont="1" applyBorder="1" applyAlignment="1">
      <alignment horizontal="center" vertical="top" wrapText="1"/>
    </xf>
    <xf numFmtId="4" fontId="75" fillId="0" borderId="29" xfId="4" applyNumberFormat="1" applyFont="1" applyBorder="1" applyAlignment="1">
      <alignment horizontal="center" vertical="top" wrapText="1"/>
    </xf>
    <xf numFmtId="0" fontId="75" fillId="0" borderId="29" xfId="4" applyFont="1" applyBorder="1" applyAlignment="1">
      <alignment horizontal="center" vertical="top" wrapText="1"/>
    </xf>
    <xf numFmtId="0" fontId="65" fillId="0" borderId="29" xfId="4" applyFont="1" applyBorder="1" applyAlignment="1">
      <alignment horizontal="left" vertical="top" wrapText="1"/>
    </xf>
    <xf numFmtId="49" fontId="75" fillId="0" borderId="30" xfId="4" applyNumberFormat="1" applyFont="1" applyBorder="1" applyAlignment="1">
      <alignment horizontal="left" vertical="top" wrapText="1"/>
    </xf>
    <xf numFmtId="0" fontId="66" fillId="0" borderId="32" xfId="4" applyFont="1" applyBorder="1" applyAlignment="1">
      <alignment horizontal="left" vertical="top" wrapText="1"/>
    </xf>
    <xf numFmtId="0" fontId="75" fillId="0" borderId="32" xfId="5" applyFont="1" applyBorder="1" applyAlignment="1">
      <alignment horizontal="left" vertical="top" wrapText="1"/>
    </xf>
    <xf numFmtId="49" fontId="79" fillId="0" borderId="1" xfId="4" applyNumberFormat="1" applyFont="1" applyAlignment="1">
      <alignment horizontal="left" vertical="top" wrapText="1"/>
    </xf>
    <xf numFmtId="0" fontId="66" fillId="7" borderId="32" xfId="4" applyFont="1" applyFill="1" applyBorder="1" applyAlignment="1">
      <alignment horizontal="center" vertical="top" wrapText="1"/>
    </xf>
    <xf numFmtId="0" fontId="78" fillId="0" borderId="1" xfId="4" applyFont="1" applyAlignment="1">
      <alignment horizontal="left" vertical="top" wrapText="1"/>
    </xf>
    <xf numFmtId="0" fontId="65" fillId="0" borderId="32" xfId="4" applyFont="1" applyBorder="1" applyAlignment="1">
      <alignment horizontal="left" vertical="top" wrapText="1"/>
    </xf>
    <xf numFmtId="1" fontId="75" fillId="0" borderId="1" xfId="4" applyNumberFormat="1" applyFont="1" applyAlignment="1">
      <alignment horizontal="center" vertical="top" wrapText="1"/>
    </xf>
    <xf numFmtId="49" fontId="80" fillId="7" borderId="1" xfId="4" applyNumberFormat="1" applyFont="1" applyFill="1" applyAlignment="1">
      <alignment horizontal="left" vertical="center" wrapText="1"/>
    </xf>
    <xf numFmtId="49" fontId="80" fillId="0" borderId="1" xfId="4" applyNumberFormat="1" applyFont="1" applyAlignment="1">
      <alignment horizontal="left" vertical="center" wrapText="1"/>
    </xf>
    <xf numFmtId="0" fontId="75" fillId="0" borderId="1" xfId="4" applyFont="1" applyAlignment="1">
      <alignment horizontal="center" vertical="center" wrapText="1"/>
    </xf>
    <xf numFmtId="169" fontId="75" fillId="0" borderId="1" xfId="4" applyNumberFormat="1" applyFont="1" applyAlignment="1">
      <alignment horizontal="center" vertical="top" wrapText="1"/>
    </xf>
    <xf numFmtId="49" fontId="75" fillId="0" borderId="1" xfId="4" applyNumberFormat="1" applyFont="1" applyAlignment="1">
      <alignment horizontal="center" vertical="center" wrapText="1"/>
    </xf>
    <xf numFmtId="0" fontId="83" fillId="0" borderId="1" xfId="4" applyFont="1"/>
    <xf numFmtId="4" fontId="84" fillId="8" borderId="39" xfId="6" applyNumberFormat="1" applyFont="1" applyFill="1" applyBorder="1" applyAlignment="1">
      <alignment vertical="center"/>
    </xf>
    <xf numFmtId="168" fontId="85" fillId="8" borderId="40" xfId="6" applyNumberFormat="1" applyFont="1" applyFill="1" applyBorder="1" applyAlignment="1">
      <alignment vertical="center"/>
    </xf>
    <xf numFmtId="168" fontId="85" fillId="8" borderId="41" xfId="6" applyNumberFormat="1" applyFont="1" applyFill="1" applyBorder="1" applyAlignment="1">
      <alignment vertical="center"/>
    </xf>
    <xf numFmtId="0" fontId="85" fillId="8" borderId="42" xfId="4" applyFont="1" applyFill="1" applyBorder="1"/>
    <xf numFmtId="0" fontId="85" fillId="8" borderId="43" xfId="4" applyFont="1" applyFill="1" applyBorder="1"/>
    <xf numFmtId="0" fontId="84" fillId="8" borderId="44" xfId="6" applyFont="1" applyFill="1" applyBorder="1" applyAlignment="1">
      <alignment vertical="center"/>
    </xf>
    <xf numFmtId="4" fontId="73" fillId="0" borderId="45" xfId="6" applyNumberFormat="1" applyBorder="1" applyAlignment="1">
      <alignment vertical="center"/>
    </xf>
    <xf numFmtId="3" fontId="73" fillId="0" borderId="46" xfId="6" applyNumberFormat="1" applyBorder="1" applyAlignment="1">
      <alignment vertical="center"/>
    </xf>
    <xf numFmtId="49" fontId="0" fillId="0" borderId="47" xfId="6" applyNumberFormat="1" applyFont="1" applyBorder="1" applyAlignment="1">
      <alignment horizontal="left" vertical="center" wrapText="1"/>
    </xf>
    <xf numFmtId="49" fontId="0" fillId="0" borderId="48" xfId="6" applyNumberFormat="1" applyFont="1" applyBorder="1" applyAlignment="1">
      <alignment horizontal="left" vertical="center" wrapText="1"/>
    </xf>
    <xf numFmtId="0" fontId="73" fillId="0" borderId="49" xfId="6" applyBorder="1" applyAlignment="1">
      <alignment vertical="center"/>
    </xf>
    <xf numFmtId="0" fontId="73" fillId="0" borderId="50" xfId="6" applyBorder="1" applyAlignment="1">
      <alignment vertical="center"/>
    </xf>
    <xf numFmtId="4" fontId="73" fillId="0" borderId="51" xfId="6" applyNumberFormat="1" applyBorder="1" applyAlignment="1">
      <alignment vertical="center"/>
    </xf>
    <xf numFmtId="0" fontId="73" fillId="0" borderId="50" xfId="6" applyBorder="1" applyAlignment="1">
      <alignment horizontal="center" vertical="center"/>
    </xf>
    <xf numFmtId="4" fontId="73" fillId="0" borderId="52" xfId="6" applyNumberFormat="1" applyBorder="1" applyAlignment="1">
      <alignment vertical="center"/>
    </xf>
    <xf numFmtId="49" fontId="82" fillId="0" borderId="47" xfId="6" applyNumberFormat="1" applyFont="1" applyBorder="1" applyAlignment="1">
      <alignment horizontal="left" vertical="center" wrapText="1"/>
    </xf>
    <xf numFmtId="0" fontId="82" fillId="0" borderId="50" xfId="6" applyFont="1" applyBorder="1" applyAlignment="1">
      <alignment horizontal="center" vertical="center"/>
    </xf>
    <xf numFmtId="4" fontId="73" fillId="0" borderId="53" xfId="6" applyNumberFormat="1" applyBorder="1" applyAlignment="1">
      <alignment vertical="center"/>
    </xf>
    <xf numFmtId="0" fontId="0" fillId="0" borderId="50" xfId="6" applyFont="1" applyBorder="1" applyAlignment="1">
      <alignment horizontal="center" vertical="center"/>
    </xf>
    <xf numFmtId="49" fontId="82" fillId="0" borderId="47" xfId="6" applyNumberFormat="1" applyFont="1" applyBorder="1" applyAlignment="1">
      <alignment horizontal="left" vertical="center" wrapText="1"/>
    </xf>
    <xf numFmtId="49" fontId="0" fillId="0" borderId="48" xfId="6" applyNumberFormat="1" applyFont="1" applyBorder="1" applyAlignment="1">
      <alignment horizontal="left" vertical="center" wrapText="1"/>
    </xf>
    <xf numFmtId="49" fontId="82" fillId="0" borderId="48" xfId="6" applyNumberFormat="1" applyFont="1" applyBorder="1" applyAlignment="1">
      <alignment horizontal="left" vertical="center" wrapText="1"/>
    </xf>
    <xf numFmtId="4" fontId="82" fillId="0" borderId="52" xfId="6" applyNumberFormat="1" applyFont="1" applyBorder="1" applyAlignment="1">
      <alignment vertical="center"/>
    </xf>
    <xf numFmtId="3" fontId="82" fillId="0" borderId="54" xfId="6" applyNumberFormat="1" applyFont="1" applyBorder="1" applyAlignment="1">
      <alignment vertical="center"/>
    </xf>
    <xf numFmtId="49" fontId="82" fillId="0" borderId="55" xfId="6" applyNumberFormat="1" applyFont="1" applyBorder="1" applyAlignment="1">
      <alignment horizontal="left" vertical="center" wrapText="1"/>
    </xf>
    <xf numFmtId="49" fontId="0" fillId="0" borderId="56" xfId="6" applyNumberFormat="1" applyFont="1" applyBorder="1" applyAlignment="1">
      <alignment horizontal="left" vertical="center" wrapText="1"/>
    </xf>
    <xf numFmtId="0" fontId="73" fillId="0" borderId="57" xfId="6" applyBorder="1" applyAlignment="1">
      <alignment vertical="center"/>
    </xf>
    <xf numFmtId="0" fontId="73" fillId="0" borderId="58" xfId="6" applyBorder="1" applyAlignment="1">
      <alignment horizontal="center" vertical="center"/>
    </xf>
    <xf numFmtId="0" fontId="61" fillId="0" borderId="39" xfId="7" applyFont="1" applyBorder="1" applyAlignment="1">
      <alignment horizontal="center" vertical="center" wrapText="1"/>
    </xf>
    <xf numFmtId="0" fontId="61" fillId="0" borderId="40" xfId="7" applyFont="1" applyBorder="1" applyAlignment="1">
      <alignment horizontal="center" vertical="center" wrapText="1"/>
    </xf>
    <xf numFmtId="0" fontId="61" fillId="0" borderId="41" xfId="7" applyFont="1" applyBorder="1" applyAlignment="1">
      <alignment horizontal="center" vertical="center" wrapText="1"/>
    </xf>
    <xf numFmtId="0" fontId="61" fillId="0" borderId="42" xfId="7" applyFont="1" applyBorder="1" applyAlignment="1">
      <alignment horizontal="center" vertical="center" wrapText="1"/>
    </xf>
    <xf numFmtId="0" fontId="61" fillId="0" borderId="43" xfId="7" applyFont="1" applyBorder="1" applyAlignment="1">
      <alignment horizontal="center" vertical="center" wrapText="1"/>
    </xf>
    <xf numFmtId="0" fontId="61" fillId="0" borderId="44" xfId="7" applyFont="1" applyBorder="1" applyAlignment="1">
      <alignment horizontal="center" vertical="center" wrapText="1"/>
    </xf>
    <xf numFmtId="0" fontId="61" fillId="0" borderId="59" xfId="7" applyFont="1" applyBorder="1" applyAlignment="1">
      <alignment horizontal="center"/>
    </xf>
    <xf numFmtId="0" fontId="61" fillId="0" borderId="60" xfId="7" applyFont="1" applyBorder="1"/>
    <xf numFmtId="0" fontId="61" fillId="0" borderId="1" xfId="7" applyFont="1"/>
    <xf numFmtId="0" fontId="61" fillId="0" borderId="61" xfId="7" applyFont="1" applyBorder="1"/>
    <xf numFmtId="14" fontId="61" fillId="0" borderId="62" xfId="7" applyNumberFormat="1" applyFont="1" applyBorder="1" applyAlignment="1">
      <alignment horizontal="left"/>
    </xf>
    <xf numFmtId="14" fontId="61" fillId="0" borderId="1" xfId="7" applyNumberFormat="1" applyFont="1"/>
    <xf numFmtId="0" fontId="83" fillId="0" borderId="62" xfId="4" applyFont="1" applyBorder="1"/>
    <xf numFmtId="0" fontId="83" fillId="0" borderId="1" xfId="4" applyFont="1"/>
    <xf numFmtId="170" fontId="61" fillId="0" borderId="1" xfId="8" applyNumberFormat="1" applyFont="1" applyAlignment="1" applyProtection="1">
      <alignment vertical="center"/>
      <protection locked="0"/>
    </xf>
    <xf numFmtId="0" fontId="61" fillId="0" borderId="62" xfId="7" applyFont="1" applyBorder="1"/>
    <xf numFmtId="0" fontId="86" fillId="0" borderId="1" xfId="7" applyFont="1"/>
    <xf numFmtId="0" fontId="86" fillId="0" borderId="61" xfId="7" applyFont="1" applyBorder="1"/>
    <xf numFmtId="0" fontId="61" fillId="0" borderId="62" xfId="7" applyFont="1" applyBorder="1" applyAlignment="1">
      <alignment horizontal="center"/>
    </xf>
    <xf numFmtId="0" fontId="87" fillId="0" borderId="63" xfId="7" applyFont="1" applyBorder="1" applyAlignment="1">
      <alignment horizontal="center"/>
    </xf>
    <xf numFmtId="0" fontId="87" fillId="0" borderId="64" xfId="7" applyFont="1" applyBorder="1"/>
    <xf numFmtId="0" fontId="88" fillId="0" borderId="65" xfId="7" applyFont="1" applyBorder="1"/>
    <xf numFmtId="49" fontId="60" fillId="0" borderId="32" xfId="2" applyNumberFormat="1" applyFont="1" applyFill="1" applyBorder="1" applyAlignment="1">
      <alignment horizontal="center" vertical="center"/>
    </xf>
    <xf numFmtId="49" fontId="60" fillId="0" borderId="32" xfId="2" applyNumberFormat="1" applyFont="1" applyFill="1" applyBorder="1" applyAlignment="1" applyProtection="1">
      <alignment horizontal="left" vertical="center" wrapText="1"/>
      <protection locked="0"/>
    </xf>
    <xf numFmtId="0" fontId="63" fillId="0" borderId="32" xfId="2" applyFont="1" applyFill="1" applyBorder="1" applyAlignment="1" applyProtection="1">
      <alignment horizontal="center" vertical="center" wrapText="1"/>
      <protection hidden="1"/>
    </xf>
    <xf numFmtId="0" fontId="53" fillId="0" borderId="32" xfId="2" applyFont="1" applyFill="1" applyBorder="1" applyAlignment="1" applyProtection="1">
      <alignment horizontal="center" vertical="center" wrapText="1"/>
      <protection hidden="1"/>
    </xf>
    <xf numFmtId="0" fontId="55" fillId="0" borderId="32" xfId="2" applyFont="1" applyFill="1" applyBorder="1" applyAlignment="1" applyProtection="1">
      <alignment horizontal="center" vertical="center"/>
      <protection locked="0"/>
    </xf>
    <xf numFmtId="0" fontId="60" fillId="0" borderId="32" xfId="2" applyFont="1" applyFill="1" applyBorder="1" applyAlignment="1" applyProtection="1">
      <alignment horizontal="center" vertical="center"/>
      <protection locked="0"/>
    </xf>
    <xf numFmtId="4" fontId="60" fillId="0" borderId="32" xfId="2" applyNumberFormat="1" applyFont="1" applyFill="1" applyBorder="1" applyAlignment="1" applyProtection="1">
      <alignment horizontal="right" vertical="center" wrapText="1"/>
      <protection locked="0"/>
    </xf>
  </cellXfs>
  <cellStyles count="9">
    <cellStyle name="Hypertextový odkaz" xfId="1" builtinId="8"/>
    <cellStyle name="Měna 2" xfId="3" xr:uid="{C4C6D5C5-140A-49B6-A333-3888B7C533EA}"/>
    <cellStyle name="Normální" xfId="0" builtinId="0" customBuiltin="1"/>
    <cellStyle name="Normální 2" xfId="4" xr:uid="{852079EA-531B-479C-9D5A-B53F1252A54B}"/>
    <cellStyle name="normální 2 2" xfId="5" xr:uid="{409B86A1-6B55-4085-8177-146B7C514CE0}"/>
    <cellStyle name="Normální 3" xfId="2" xr:uid="{0FDC725E-A904-4B4C-ADD1-B2E8D09FFBF4}"/>
    <cellStyle name="normální_krycí list_soupis výkonů_vzt_stavební úpravy učiliště v Jh 306A" xfId="8" xr:uid="{296BB2FC-995B-4103-96B5-395849ED9034}"/>
    <cellStyle name="normální_soupis vykonu MaR- BOSCH III - Jh 306 Zvýšení výkonu chlazení" xfId="6" xr:uid="{5BC928EC-0750-44B1-A8DC-5810FFE4E21C}"/>
    <cellStyle name="normální_soupis výkonů_vzt_stavební úpravy učiliště v Jh 306A" xfId="7" xr:uid="{71114A0C-3067-479C-86A4-015B9825AB5E}"/>
  </cellStyles>
  <dxfs count="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275351121" TargetMode="External"/><Relationship Id="rId18" Type="http://schemas.openxmlformats.org/officeDocument/2006/relationships/hyperlink" Target="https://podminky.urs.cz/item/CS_URS_2024_02/912211131" TargetMode="External"/><Relationship Id="rId26" Type="http://schemas.openxmlformats.org/officeDocument/2006/relationships/hyperlink" Target="https://podminky.urs.cz/item/CS_URS_2024_02/977151121" TargetMode="External"/><Relationship Id="rId39" Type="http://schemas.openxmlformats.org/officeDocument/2006/relationships/hyperlink" Target="https://podminky.urs.cz/item/CS_URS_2024_02/767161814" TargetMode="External"/><Relationship Id="rId21" Type="http://schemas.openxmlformats.org/officeDocument/2006/relationships/hyperlink" Target="https://podminky.urs.cz/item/CS_URS_2024_02/953334121" TargetMode="External"/><Relationship Id="rId34" Type="http://schemas.openxmlformats.org/officeDocument/2006/relationships/hyperlink" Target="https://podminky.urs.cz/item/CS_URS_2024_02/997221551" TargetMode="External"/><Relationship Id="rId42" Type="http://schemas.openxmlformats.org/officeDocument/2006/relationships/hyperlink" Target="https://podminky.urs.cz/item/CS_URS_2024_02/998767101" TargetMode="External"/><Relationship Id="rId47" Type="http://schemas.openxmlformats.org/officeDocument/2006/relationships/hyperlink" Target="https://podminky.urs.cz/item/CS_URS_2024_02/460021121" TargetMode="External"/><Relationship Id="rId50" Type="http://schemas.openxmlformats.org/officeDocument/2006/relationships/hyperlink" Target="https://podminky.urs.cz/item/CS_URS_2024_02/460241111" TargetMode="External"/><Relationship Id="rId55" Type="http://schemas.openxmlformats.org/officeDocument/2006/relationships/hyperlink" Target="https://podminky.urs.cz/item/CS_URS_2024_02/460571111" TargetMode="External"/><Relationship Id="rId63" Type="http://schemas.openxmlformats.org/officeDocument/2006/relationships/hyperlink" Target="https://podminky.urs.cz/item/CS_URS_2024_02/460881223" TargetMode="External"/><Relationship Id="rId68" Type="http://schemas.openxmlformats.org/officeDocument/2006/relationships/hyperlink" Target="https://podminky.urs.cz/item/CS_URS_2024_02/468021212" TargetMode="External"/><Relationship Id="rId7" Type="http://schemas.openxmlformats.org/officeDocument/2006/relationships/hyperlink" Target="https://podminky.urs.cz/item/CS_URS_2024_02/171251201" TargetMode="External"/><Relationship Id="rId71" Type="http://schemas.openxmlformats.org/officeDocument/2006/relationships/hyperlink" Target="https://podminky.urs.cz/item/CS_URS_2024_02/469972121" TargetMode="External"/><Relationship Id="rId2" Type="http://schemas.openxmlformats.org/officeDocument/2006/relationships/hyperlink" Target="https://podminky.urs.cz/item/CS_URS_2024_02/113107343" TargetMode="External"/><Relationship Id="rId16" Type="http://schemas.openxmlformats.org/officeDocument/2006/relationships/hyperlink" Target="https://podminky.urs.cz/item/CS_URS_2024_02/389381001" TargetMode="External"/><Relationship Id="rId29" Type="http://schemas.openxmlformats.org/officeDocument/2006/relationships/hyperlink" Target="https://podminky.urs.cz/item/CS_URS_2024_02/985131311" TargetMode="External"/><Relationship Id="rId11" Type="http://schemas.openxmlformats.org/officeDocument/2006/relationships/hyperlink" Target="https://podminky.urs.cz/item/CS_URS_2024_02/274351122" TargetMode="External"/><Relationship Id="rId24" Type="http://schemas.openxmlformats.org/officeDocument/2006/relationships/hyperlink" Target="https://podminky.urs.cz/item/CS_URS_2024_02/962052314" TargetMode="External"/><Relationship Id="rId32" Type="http://schemas.openxmlformats.org/officeDocument/2006/relationships/hyperlink" Target="https://podminky.urs.cz/item/CS_URS_2024_02/997013509" TargetMode="External"/><Relationship Id="rId37" Type="http://schemas.openxmlformats.org/officeDocument/2006/relationships/hyperlink" Target="https://podminky.urs.cz/item/CS_URS_2024_02/997221875" TargetMode="External"/><Relationship Id="rId40" Type="http://schemas.openxmlformats.org/officeDocument/2006/relationships/hyperlink" Target="https://podminky.urs.cz/item/CS_URS_2024_02/767221003" TargetMode="External"/><Relationship Id="rId45" Type="http://schemas.openxmlformats.org/officeDocument/2006/relationships/hyperlink" Target="https://podminky.urs.cz/item/CS_URS_2024_02/783337101" TargetMode="External"/><Relationship Id="rId53" Type="http://schemas.openxmlformats.org/officeDocument/2006/relationships/hyperlink" Target="https://podminky.urs.cz/item/CS_URS_2024_02/460361121" TargetMode="External"/><Relationship Id="rId58" Type="http://schemas.openxmlformats.org/officeDocument/2006/relationships/hyperlink" Target="https://podminky.urs.cz/item/CS_URS_2024_02/460671111" TargetMode="External"/><Relationship Id="rId66" Type="http://schemas.openxmlformats.org/officeDocument/2006/relationships/hyperlink" Target="https://podminky.urs.cz/item/CS_URS_2024_02/468011123" TargetMode="External"/><Relationship Id="rId74" Type="http://schemas.openxmlformats.org/officeDocument/2006/relationships/drawing" Target="../drawings/drawing3.xml"/><Relationship Id="rId5" Type="http://schemas.openxmlformats.org/officeDocument/2006/relationships/hyperlink" Target="https://podminky.urs.cz/item/CS_URS_2024_02/162651112" TargetMode="External"/><Relationship Id="rId15" Type="http://schemas.openxmlformats.org/officeDocument/2006/relationships/hyperlink" Target="https://podminky.urs.cz/item/CS_URS_2024_02/310321111" TargetMode="External"/><Relationship Id="rId23" Type="http://schemas.openxmlformats.org/officeDocument/2006/relationships/hyperlink" Target="https://podminky.urs.cz/item/CS_URS_2024_02/953965115" TargetMode="External"/><Relationship Id="rId28" Type="http://schemas.openxmlformats.org/officeDocument/2006/relationships/hyperlink" Target="https://podminky.urs.cz/item/CS_URS_2024_02/985131211" TargetMode="External"/><Relationship Id="rId36" Type="http://schemas.openxmlformats.org/officeDocument/2006/relationships/hyperlink" Target="https://podminky.urs.cz/item/CS_URS_2024_02/997221873" TargetMode="External"/><Relationship Id="rId49" Type="http://schemas.openxmlformats.org/officeDocument/2006/relationships/hyperlink" Target="https://podminky.urs.cz/item/CS_URS_2024_02/460171282" TargetMode="External"/><Relationship Id="rId57" Type="http://schemas.openxmlformats.org/officeDocument/2006/relationships/hyperlink" Target="https://podminky.urs.cz/item/CS_URS_2024_02/460661112" TargetMode="External"/><Relationship Id="rId61" Type="http://schemas.openxmlformats.org/officeDocument/2006/relationships/hyperlink" Target="https://podminky.urs.cz/item/CS_URS_2024_02/460871143" TargetMode="External"/><Relationship Id="rId10" Type="http://schemas.openxmlformats.org/officeDocument/2006/relationships/hyperlink" Target="https://podminky.urs.cz/item/CS_URS_2024_02/274351121" TargetMode="External"/><Relationship Id="rId19" Type="http://schemas.openxmlformats.org/officeDocument/2006/relationships/hyperlink" Target="https://podminky.urs.cz/item/CS_URS_2024_02/919735113" TargetMode="External"/><Relationship Id="rId31" Type="http://schemas.openxmlformats.org/officeDocument/2006/relationships/hyperlink" Target="https://podminky.urs.cz/item/CS_URS_2024_02/997013501" TargetMode="External"/><Relationship Id="rId44" Type="http://schemas.openxmlformats.org/officeDocument/2006/relationships/hyperlink" Target="https://podminky.urs.cz/item/CS_URS_2024_02/783315103" TargetMode="External"/><Relationship Id="rId52" Type="http://schemas.openxmlformats.org/officeDocument/2006/relationships/hyperlink" Target="https://podminky.urs.cz/item/CS_URS_2024_02/460341121" TargetMode="External"/><Relationship Id="rId60" Type="http://schemas.openxmlformats.org/officeDocument/2006/relationships/hyperlink" Target="https://podminky.urs.cz/item/CS_URS_2024_02/460791213" TargetMode="External"/><Relationship Id="rId65" Type="http://schemas.openxmlformats.org/officeDocument/2006/relationships/hyperlink" Target="https://podminky.urs.cz/item/CS_URS_2024_02/460911121" TargetMode="External"/><Relationship Id="rId73" Type="http://schemas.openxmlformats.org/officeDocument/2006/relationships/hyperlink" Target="https://podminky.urs.cz/item/CS_URS_2024_02/469981111" TargetMode="External"/><Relationship Id="rId4" Type="http://schemas.openxmlformats.org/officeDocument/2006/relationships/hyperlink" Target="https://podminky.urs.cz/item/CS_URS_2024_02/133251101" TargetMode="External"/><Relationship Id="rId9" Type="http://schemas.openxmlformats.org/officeDocument/2006/relationships/hyperlink" Target="https://podminky.urs.cz/item/CS_URS_2024_02/274313911" TargetMode="External"/><Relationship Id="rId14" Type="http://schemas.openxmlformats.org/officeDocument/2006/relationships/hyperlink" Target="https://podminky.urs.cz/item/CS_URS_2024_02/275351122" TargetMode="External"/><Relationship Id="rId22" Type="http://schemas.openxmlformats.org/officeDocument/2006/relationships/hyperlink" Target="https://podminky.urs.cz/item/CS_URS_2024_02/953961212" TargetMode="External"/><Relationship Id="rId27" Type="http://schemas.openxmlformats.org/officeDocument/2006/relationships/hyperlink" Target="https://podminky.urs.cz/item/CS_URS_2024_02/985131111" TargetMode="External"/><Relationship Id="rId30" Type="http://schemas.openxmlformats.org/officeDocument/2006/relationships/hyperlink" Target="https://podminky.urs.cz/item/CS_URS_2024_02/985321111" TargetMode="External"/><Relationship Id="rId35" Type="http://schemas.openxmlformats.org/officeDocument/2006/relationships/hyperlink" Target="https://podminky.urs.cz/item/CS_URS_2024_02/997221559" TargetMode="External"/><Relationship Id="rId43" Type="http://schemas.openxmlformats.org/officeDocument/2006/relationships/hyperlink" Target="https://podminky.urs.cz/item/CS_URS_2024_02/783314203" TargetMode="External"/><Relationship Id="rId48" Type="http://schemas.openxmlformats.org/officeDocument/2006/relationships/hyperlink" Target="https://podminky.urs.cz/item/CS_URS_2024_02/460041111" TargetMode="External"/><Relationship Id="rId56" Type="http://schemas.openxmlformats.org/officeDocument/2006/relationships/hyperlink" Target="https://podminky.urs.cz/item/CS_URS_2024_02/460581121" TargetMode="External"/><Relationship Id="rId64" Type="http://schemas.openxmlformats.org/officeDocument/2006/relationships/hyperlink" Target="https://podminky.urs.cz/item/CS_URS_2024_02/460881611" TargetMode="External"/><Relationship Id="rId69" Type="http://schemas.openxmlformats.org/officeDocument/2006/relationships/hyperlink" Target="https://podminky.urs.cz/item/CS_URS_2024_02/468041123" TargetMode="External"/><Relationship Id="rId8" Type="http://schemas.openxmlformats.org/officeDocument/2006/relationships/hyperlink" Target="https://podminky.urs.cz/item/CS_URS_2024_02/270002103" TargetMode="External"/><Relationship Id="rId51" Type="http://schemas.openxmlformats.org/officeDocument/2006/relationships/hyperlink" Target="https://podminky.urs.cz/item/CS_URS_2024_02/460341113" TargetMode="External"/><Relationship Id="rId72" Type="http://schemas.openxmlformats.org/officeDocument/2006/relationships/hyperlink" Target="https://podminky.urs.cz/item/CS_URS_2024_02/469973125" TargetMode="External"/><Relationship Id="rId3" Type="http://schemas.openxmlformats.org/officeDocument/2006/relationships/hyperlink" Target="https://podminky.urs.cz/item/CS_URS_2024_02/119001412" TargetMode="External"/><Relationship Id="rId12" Type="http://schemas.openxmlformats.org/officeDocument/2006/relationships/hyperlink" Target="https://podminky.urs.cz/item/CS_URS_2024_02/275313911" TargetMode="External"/><Relationship Id="rId17" Type="http://schemas.openxmlformats.org/officeDocument/2006/relationships/hyperlink" Target="https://podminky.urs.cz/item/CS_URS_2024_02/619995001" TargetMode="External"/><Relationship Id="rId25" Type="http://schemas.openxmlformats.org/officeDocument/2006/relationships/hyperlink" Target="https://podminky.urs.cz/item/CS_URS_2024_02/977151118" TargetMode="External"/><Relationship Id="rId33" Type="http://schemas.openxmlformats.org/officeDocument/2006/relationships/hyperlink" Target="https://podminky.urs.cz/item/CS_URS_2024_02/997013631" TargetMode="External"/><Relationship Id="rId38" Type="http://schemas.openxmlformats.org/officeDocument/2006/relationships/hyperlink" Target="https://podminky.urs.cz/item/CS_URS_2024_02/998142251" TargetMode="External"/><Relationship Id="rId46" Type="http://schemas.openxmlformats.org/officeDocument/2006/relationships/hyperlink" Target="https://podminky.urs.cz/item/CS_URS_2024_02/230202225" TargetMode="External"/><Relationship Id="rId59" Type="http://schemas.openxmlformats.org/officeDocument/2006/relationships/hyperlink" Target="https://podminky.urs.cz/item/CS_URS_2024_02/460791114" TargetMode="External"/><Relationship Id="rId67" Type="http://schemas.openxmlformats.org/officeDocument/2006/relationships/hyperlink" Target="https://podminky.urs.cz/item/CS_URS_2024_02/468011143" TargetMode="External"/><Relationship Id="rId20" Type="http://schemas.openxmlformats.org/officeDocument/2006/relationships/hyperlink" Target="https://podminky.urs.cz/item/CS_URS_2024_02/949101112" TargetMode="External"/><Relationship Id="rId41" Type="http://schemas.openxmlformats.org/officeDocument/2006/relationships/hyperlink" Target="https://podminky.urs.cz/item/CS_URS_2024_02/767995111" TargetMode="External"/><Relationship Id="rId54" Type="http://schemas.openxmlformats.org/officeDocument/2006/relationships/hyperlink" Target="https://podminky.urs.cz/item/CS_URS_2024_02/460451292" TargetMode="External"/><Relationship Id="rId62" Type="http://schemas.openxmlformats.org/officeDocument/2006/relationships/hyperlink" Target="https://podminky.urs.cz/item/CS_URS_2024_02/460881214" TargetMode="External"/><Relationship Id="rId70" Type="http://schemas.openxmlformats.org/officeDocument/2006/relationships/hyperlink" Target="https://podminky.urs.cz/item/CS_URS_2024_02/469972111" TargetMode="External"/><Relationship Id="rId1" Type="http://schemas.openxmlformats.org/officeDocument/2006/relationships/hyperlink" Target="https://podminky.urs.cz/item/CS_URS_2024_02/113107322" TargetMode="External"/><Relationship Id="rId6" Type="http://schemas.openxmlformats.org/officeDocument/2006/relationships/hyperlink" Target="https://podminky.urs.cz/item/CS_URS_2024_02/17120123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topLeftCell="A24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89" t="s">
        <v>14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R5" s="20"/>
      <c r="BE5" s="286" t="s">
        <v>15</v>
      </c>
      <c r="BS5" s="17" t="s">
        <v>6</v>
      </c>
    </row>
    <row r="6" spans="1:74" ht="36.9" customHeight="1">
      <c r="B6" s="20"/>
      <c r="D6" s="26" t="s">
        <v>16</v>
      </c>
      <c r="K6" s="291" t="s">
        <v>17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R6" s="20"/>
      <c r="BE6" s="287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87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87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87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87"/>
      <c r="BS10" s="17" t="s">
        <v>6</v>
      </c>
    </row>
    <row r="11" spans="1:74" ht="18.45" customHeight="1">
      <c r="B11" s="20"/>
      <c r="E11" s="25" t="s">
        <v>33</v>
      </c>
      <c r="AK11" s="27" t="s">
        <v>34</v>
      </c>
      <c r="AN11" s="25" t="s">
        <v>35</v>
      </c>
      <c r="AR11" s="20"/>
      <c r="BE11" s="287"/>
      <c r="BS11" s="17" t="s">
        <v>6</v>
      </c>
    </row>
    <row r="12" spans="1:74" ht="6.9" customHeight="1">
      <c r="B12" s="20"/>
      <c r="AR12" s="20"/>
      <c r="BE12" s="287"/>
      <c r="BS12" s="17" t="s">
        <v>6</v>
      </c>
    </row>
    <row r="13" spans="1:74" ht="12" customHeight="1">
      <c r="B13" s="20"/>
      <c r="D13" s="27" t="s">
        <v>36</v>
      </c>
      <c r="AK13" s="27" t="s">
        <v>31</v>
      </c>
      <c r="AN13" s="30" t="s">
        <v>37</v>
      </c>
      <c r="AR13" s="20"/>
      <c r="BE13" s="287"/>
      <c r="BS13" s="17" t="s">
        <v>6</v>
      </c>
    </row>
    <row r="14" spans="1:74" ht="13.2">
      <c r="B14" s="20"/>
      <c r="E14" s="292" t="s">
        <v>37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7" t="s">
        <v>34</v>
      </c>
      <c r="AN14" s="30" t="s">
        <v>37</v>
      </c>
      <c r="AR14" s="20"/>
      <c r="BE14" s="287"/>
      <c r="BS14" s="17" t="s">
        <v>6</v>
      </c>
    </row>
    <row r="15" spans="1:74" ht="6.9" customHeight="1">
      <c r="B15" s="20"/>
      <c r="AR15" s="20"/>
      <c r="BE15" s="287"/>
      <c r="BS15" s="17" t="s">
        <v>4</v>
      </c>
    </row>
    <row r="16" spans="1:74" ht="12" customHeight="1">
      <c r="B16" s="20"/>
      <c r="D16" s="27" t="s">
        <v>38</v>
      </c>
      <c r="AK16" s="27" t="s">
        <v>31</v>
      </c>
      <c r="AN16" s="25" t="s">
        <v>39</v>
      </c>
      <c r="AR16" s="20"/>
      <c r="BE16" s="287"/>
      <c r="BS16" s="17" t="s">
        <v>4</v>
      </c>
    </row>
    <row r="17" spans="2:71" ht="18.45" customHeight="1">
      <c r="B17" s="20"/>
      <c r="E17" s="25" t="s">
        <v>40</v>
      </c>
      <c r="AK17" s="27" t="s">
        <v>34</v>
      </c>
      <c r="AN17" s="25" t="s">
        <v>41</v>
      </c>
      <c r="AR17" s="20"/>
      <c r="BE17" s="287"/>
      <c r="BS17" s="17" t="s">
        <v>42</v>
      </c>
    </row>
    <row r="18" spans="2:71" ht="6.9" customHeight="1">
      <c r="B18" s="20"/>
      <c r="AR18" s="20"/>
      <c r="BE18" s="287"/>
      <c r="BS18" s="17" t="s">
        <v>6</v>
      </c>
    </row>
    <row r="19" spans="2:71" ht="12" customHeight="1">
      <c r="B19" s="20"/>
      <c r="D19" s="27" t="s">
        <v>43</v>
      </c>
      <c r="AK19" s="27" t="s">
        <v>31</v>
      </c>
      <c r="AN19" s="25" t="s">
        <v>44</v>
      </c>
      <c r="AR19" s="20"/>
      <c r="BE19" s="287"/>
      <c r="BS19" s="17" t="s">
        <v>6</v>
      </c>
    </row>
    <row r="20" spans="2:71" ht="18.45" customHeight="1">
      <c r="B20" s="20"/>
      <c r="E20" s="25" t="s">
        <v>45</v>
      </c>
      <c r="AK20" s="27" t="s">
        <v>34</v>
      </c>
      <c r="AN20" s="25" t="s">
        <v>44</v>
      </c>
      <c r="AR20" s="20"/>
      <c r="BE20" s="287"/>
      <c r="BS20" s="17" t="s">
        <v>4</v>
      </c>
    </row>
    <row r="21" spans="2:71" ht="6.9" customHeight="1">
      <c r="B21" s="20"/>
      <c r="AR21" s="20"/>
      <c r="BE21" s="287"/>
    </row>
    <row r="22" spans="2:71" ht="12" customHeight="1">
      <c r="B22" s="20"/>
      <c r="D22" s="27" t="s">
        <v>46</v>
      </c>
      <c r="AR22" s="20"/>
      <c r="BE22" s="287"/>
    </row>
    <row r="23" spans="2:71" ht="47.25" customHeight="1">
      <c r="B23" s="20"/>
      <c r="E23" s="294" t="s">
        <v>47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R23" s="20"/>
      <c r="BE23" s="287"/>
    </row>
    <row r="24" spans="2:71" ht="6.9" customHeight="1">
      <c r="B24" s="20"/>
      <c r="AR24" s="20"/>
      <c r="BE24" s="287"/>
    </row>
    <row r="25" spans="2:71" ht="6.9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87"/>
    </row>
    <row r="26" spans="2:71" s="1" customFormat="1" ht="25.95" customHeight="1">
      <c r="B26" s="33"/>
      <c r="D26" s="34" t="s">
        <v>48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5">
        <f>ROUND(AG54,2)</f>
        <v>0</v>
      </c>
      <c r="AL26" s="296"/>
      <c r="AM26" s="296"/>
      <c r="AN26" s="296"/>
      <c r="AO26" s="296"/>
      <c r="AR26" s="33"/>
      <c r="BE26" s="287"/>
    </row>
    <row r="27" spans="2:71" s="1" customFormat="1" ht="6.9" customHeight="1">
      <c r="B27" s="33"/>
      <c r="AR27" s="33"/>
      <c r="BE27" s="287"/>
    </row>
    <row r="28" spans="2:71" s="1" customFormat="1" ht="13.2">
      <c r="B28" s="33"/>
      <c r="L28" s="297" t="s">
        <v>49</v>
      </c>
      <c r="M28" s="297"/>
      <c r="N28" s="297"/>
      <c r="O28" s="297"/>
      <c r="P28" s="297"/>
      <c r="W28" s="297" t="s">
        <v>50</v>
      </c>
      <c r="X28" s="297"/>
      <c r="Y28" s="297"/>
      <c r="Z28" s="297"/>
      <c r="AA28" s="297"/>
      <c r="AB28" s="297"/>
      <c r="AC28" s="297"/>
      <c r="AD28" s="297"/>
      <c r="AE28" s="297"/>
      <c r="AK28" s="297" t="s">
        <v>51</v>
      </c>
      <c r="AL28" s="297"/>
      <c r="AM28" s="297"/>
      <c r="AN28" s="297"/>
      <c r="AO28" s="297"/>
      <c r="AR28" s="33"/>
      <c r="BE28" s="287"/>
    </row>
    <row r="29" spans="2:71" s="2" customFormat="1" ht="14.4" customHeight="1">
      <c r="B29" s="37"/>
      <c r="D29" s="27" t="s">
        <v>52</v>
      </c>
      <c r="F29" s="27" t="s">
        <v>53</v>
      </c>
      <c r="L29" s="300">
        <v>0.21</v>
      </c>
      <c r="M29" s="299"/>
      <c r="N29" s="299"/>
      <c r="O29" s="299"/>
      <c r="P29" s="299"/>
      <c r="W29" s="298">
        <f>ROUND(AZ54, 2)</f>
        <v>0</v>
      </c>
      <c r="X29" s="299"/>
      <c r="Y29" s="299"/>
      <c r="Z29" s="299"/>
      <c r="AA29" s="299"/>
      <c r="AB29" s="299"/>
      <c r="AC29" s="299"/>
      <c r="AD29" s="299"/>
      <c r="AE29" s="299"/>
      <c r="AK29" s="298">
        <f>ROUND(AV54, 2)</f>
        <v>0</v>
      </c>
      <c r="AL29" s="299"/>
      <c r="AM29" s="299"/>
      <c r="AN29" s="299"/>
      <c r="AO29" s="299"/>
      <c r="AR29" s="37"/>
      <c r="BE29" s="288"/>
    </row>
    <row r="30" spans="2:71" s="2" customFormat="1" ht="14.4" customHeight="1">
      <c r="B30" s="37"/>
      <c r="F30" s="27" t="s">
        <v>54</v>
      </c>
      <c r="L30" s="300">
        <v>0.12</v>
      </c>
      <c r="M30" s="299"/>
      <c r="N30" s="299"/>
      <c r="O30" s="299"/>
      <c r="P30" s="299"/>
      <c r="W30" s="298">
        <f>ROUND(BA54, 2)</f>
        <v>0</v>
      </c>
      <c r="X30" s="299"/>
      <c r="Y30" s="299"/>
      <c r="Z30" s="299"/>
      <c r="AA30" s="299"/>
      <c r="AB30" s="299"/>
      <c r="AC30" s="299"/>
      <c r="AD30" s="299"/>
      <c r="AE30" s="299"/>
      <c r="AK30" s="298">
        <f>ROUND(AW54, 2)</f>
        <v>0</v>
      </c>
      <c r="AL30" s="299"/>
      <c r="AM30" s="299"/>
      <c r="AN30" s="299"/>
      <c r="AO30" s="299"/>
      <c r="AR30" s="37"/>
      <c r="BE30" s="288"/>
    </row>
    <row r="31" spans="2:71" s="2" customFormat="1" ht="14.4" hidden="1" customHeight="1">
      <c r="B31" s="37"/>
      <c r="F31" s="27" t="s">
        <v>55</v>
      </c>
      <c r="L31" s="300">
        <v>0.21</v>
      </c>
      <c r="M31" s="299"/>
      <c r="N31" s="299"/>
      <c r="O31" s="299"/>
      <c r="P31" s="299"/>
      <c r="W31" s="298">
        <f>ROUND(BB54, 2)</f>
        <v>0</v>
      </c>
      <c r="X31" s="299"/>
      <c r="Y31" s="299"/>
      <c r="Z31" s="299"/>
      <c r="AA31" s="299"/>
      <c r="AB31" s="299"/>
      <c r="AC31" s="299"/>
      <c r="AD31" s="299"/>
      <c r="AE31" s="299"/>
      <c r="AK31" s="298">
        <v>0</v>
      </c>
      <c r="AL31" s="299"/>
      <c r="AM31" s="299"/>
      <c r="AN31" s="299"/>
      <c r="AO31" s="299"/>
      <c r="AR31" s="37"/>
      <c r="BE31" s="288"/>
    </row>
    <row r="32" spans="2:71" s="2" customFormat="1" ht="14.4" hidden="1" customHeight="1">
      <c r="B32" s="37"/>
      <c r="F32" s="27" t="s">
        <v>56</v>
      </c>
      <c r="L32" s="300">
        <v>0.12</v>
      </c>
      <c r="M32" s="299"/>
      <c r="N32" s="299"/>
      <c r="O32" s="299"/>
      <c r="P32" s="299"/>
      <c r="W32" s="298">
        <f>ROUND(BC54, 2)</f>
        <v>0</v>
      </c>
      <c r="X32" s="299"/>
      <c r="Y32" s="299"/>
      <c r="Z32" s="299"/>
      <c r="AA32" s="299"/>
      <c r="AB32" s="299"/>
      <c r="AC32" s="299"/>
      <c r="AD32" s="299"/>
      <c r="AE32" s="299"/>
      <c r="AK32" s="298">
        <v>0</v>
      </c>
      <c r="AL32" s="299"/>
      <c r="AM32" s="299"/>
      <c r="AN32" s="299"/>
      <c r="AO32" s="299"/>
      <c r="AR32" s="37"/>
      <c r="BE32" s="288"/>
    </row>
    <row r="33" spans="2:44" s="2" customFormat="1" ht="14.4" hidden="1" customHeight="1">
      <c r="B33" s="37"/>
      <c r="F33" s="27" t="s">
        <v>57</v>
      </c>
      <c r="L33" s="300">
        <v>0</v>
      </c>
      <c r="M33" s="299"/>
      <c r="N33" s="299"/>
      <c r="O33" s="299"/>
      <c r="P33" s="299"/>
      <c r="W33" s="298">
        <f>ROUND(BD54, 2)</f>
        <v>0</v>
      </c>
      <c r="X33" s="299"/>
      <c r="Y33" s="299"/>
      <c r="Z33" s="299"/>
      <c r="AA33" s="299"/>
      <c r="AB33" s="299"/>
      <c r="AC33" s="299"/>
      <c r="AD33" s="299"/>
      <c r="AE33" s="299"/>
      <c r="AK33" s="298">
        <v>0</v>
      </c>
      <c r="AL33" s="299"/>
      <c r="AM33" s="299"/>
      <c r="AN33" s="299"/>
      <c r="AO33" s="299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58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59</v>
      </c>
      <c r="U35" s="40"/>
      <c r="V35" s="40"/>
      <c r="W35" s="40"/>
      <c r="X35" s="304" t="s">
        <v>60</v>
      </c>
      <c r="Y35" s="302"/>
      <c r="Z35" s="302"/>
      <c r="AA35" s="302"/>
      <c r="AB35" s="302"/>
      <c r="AC35" s="40"/>
      <c r="AD35" s="40"/>
      <c r="AE35" s="40"/>
      <c r="AF35" s="40"/>
      <c r="AG35" s="40"/>
      <c r="AH35" s="40"/>
      <c r="AI35" s="40"/>
      <c r="AJ35" s="40"/>
      <c r="AK35" s="301">
        <f>SUM(AK26:AK33)</f>
        <v>0</v>
      </c>
      <c r="AL35" s="302"/>
      <c r="AM35" s="302"/>
      <c r="AN35" s="302"/>
      <c r="AO35" s="303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1" t="s">
        <v>61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7" t="s">
        <v>13</v>
      </c>
      <c r="L44" s="3" t="str">
        <f>K5</f>
        <v>2024/09/05</v>
      </c>
      <c r="AR44" s="46"/>
    </row>
    <row r="45" spans="2:44" s="4" customFormat="1" ht="36.9" customHeight="1">
      <c r="B45" s="47"/>
      <c r="C45" s="48" t="s">
        <v>16</v>
      </c>
      <c r="L45" s="268" t="str">
        <f>K6</f>
        <v>Obnova ČOV Český Krumloc I. etapa</v>
      </c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  <c r="AA45" s="269"/>
      <c r="AB45" s="269"/>
      <c r="AC45" s="269"/>
      <c r="AD45" s="269"/>
      <c r="AE45" s="269"/>
      <c r="AF45" s="269"/>
      <c r="AG45" s="269"/>
      <c r="AH45" s="269"/>
      <c r="AI45" s="269"/>
      <c r="AJ45" s="269"/>
      <c r="AK45" s="269"/>
      <c r="AL45" s="269"/>
      <c r="AM45" s="269"/>
      <c r="AN45" s="269"/>
      <c r="AO45" s="269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7" t="s">
        <v>22</v>
      </c>
      <c r="L47" s="49" t="str">
        <f>IF(K8="","",K8)</f>
        <v>Český Krumlov</v>
      </c>
      <c r="AI47" s="27" t="s">
        <v>24</v>
      </c>
      <c r="AM47" s="270" t="str">
        <f>IF(AN8= "","",AN8)</f>
        <v>16. 9. 2024</v>
      </c>
      <c r="AN47" s="270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7" t="s">
        <v>30</v>
      </c>
      <c r="L49" s="3" t="str">
        <f>IF(E11= "","",E11)</f>
        <v>Město Český Krumlov</v>
      </c>
      <c r="AI49" s="27" t="s">
        <v>38</v>
      </c>
      <c r="AM49" s="271" t="str">
        <f>IF(E17="","",E17)</f>
        <v>VAK projekt s.r.o.</v>
      </c>
      <c r="AN49" s="272"/>
      <c r="AO49" s="272"/>
      <c r="AP49" s="272"/>
      <c r="AR49" s="33"/>
      <c r="AS49" s="273" t="s">
        <v>62</v>
      </c>
      <c r="AT49" s="274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7" t="s">
        <v>36</v>
      </c>
      <c r="L50" s="3" t="str">
        <f>IF(E14= "Vyplň údaj","",E14)</f>
        <v/>
      </c>
      <c r="AI50" s="27" t="s">
        <v>43</v>
      </c>
      <c r="AM50" s="271" t="str">
        <f>IF(E20="","",E20)</f>
        <v>Ing. Martina Zamlinská</v>
      </c>
      <c r="AN50" s="272"/>
      <c r="AO50" s="272"/>
      <c r="AP50" s="272"/>
      <c r="AR50" s="33"/>
      <c r="AS50" s="275"/>
      <c r="AT50" s="276"/>
      <c r="BD50" s="54"/>
    </row>
    <row r="51" spans="1:91" s="1" customFormat="1" ht="10.8" customHeight="1">
      <c r="B51" s="33"/>
      <c r="AR51" s="33"/>
      <c r="AS51" s="275"/>
      <c r="AT51" s="276"/>
      <c r="BD51" s="54"/>
    </row>
    <row r="52" spans="1:91" s="1" customFormat="1" ht="29.25" customHeight="1">
      <c r="B52" s="33"/>
      <c r="C52" s="277" t="s">
        <v>63</v>
      </c>
      <c r="D52" s="278"/>
      <c r="E52" s="278"/>
      <c r="F52" s="278"/>
      <c r="G52" s="278"/>
      <c r="H52" s="55"/>
      <c r="I52" s="280" t="s">
        <v>64</v>
      </c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9" t="s">
        <v>65</v>
      </c>
      <c r="AH52" s="278"/>
      <c r="AI52" s="278"/>
      <c r="AJ52" s="278"/>
      <c r="AK52" s="278"/>
      <c r="AL52" s="278"/>
      <c r="AM52" s="278"/>
      <c r="AN52" s="280" t="s">
        <v>66</v>
      </c>
      <c r="AO52" s="278"/>
      <c r="AP52" s="278"/>
      <c r="AQ52" s="56" t="s">
        <v>67</v>
      </c>
      <c r="AR52" s="33"/>
      <c r="AS52" s="57" t="s">
        <v>68</v>
      </c>
      <c r="AT52" s="58" t="s">
        <v>69</v>
      </c>
      <c r="AU52" s="58" t="s">
        <v>70</v>
      </c>
      <c r="AV52" s="58" t="s">
        <v>71</v>
      </c>
      <c r="AW52" s="58" t="s">
        <v>72</v>
      </c>
      <c r="AX52" s="58" t="s">
        <v>73</v>
      </c>
      <c r="AY52" s="58" t="s">
        <v>74</v>
      </c>
      <c r="AZ52" s="58" t="s">
        <v>75</v>
      </c>
      <c r="BA52" s="58" t="s">
        <v>76</v>
      </c>
      <c r="BB52" s="58" t="s">
        <v>77</v>
      </c>
      <c r="BC52" s="58" t="s">
        <v>78</v>
      </c>
      <c r="BD52" s="59" t="s">
        <v>79</v>
      </c>
    </row>
    <row r="53" spans="1:91" s="1" customFormat="1" ht="10.8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80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4">
        <f>ROUND(SUM(AG55:AG58),2)</f>
        <v>0</v>
      </c>
      <c r="AH54" s="284"/>
      <c r="AI54" s="284"/>
      <c r="AJ54" s="284"/>
      <c r="AK54" s="284"/>
      <c r="AL54" s="284"/>
      <c r="AM54" s="284"/>
      <c r="AN54" s="285">
        <f>SUM(AG54,AT54)</f>
        <v>0</v>
      </c>
      <c r="AO54" s="285"/>
      <c r="AP54" s="285"/>
      <c r="AQ54" s="65" t="s">
        <v>44</v>
      </c>
      <c r="AR54" s="61"/>
      <c r="AS54" s="66">
        <f>ROUND(SUM(AS55:AS58),2)</f>
        <v>0</v>
      </c>
      <c r="AT54" s="67">
        <f>ROUND(SUM(AV54:AW54),2)</f>
        <v>0</v>
      </c>
      <c r="AU54" s="68">
        <f>ROUND(SUM(AU55:AU58),5)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ROUND(SUM(AZ55:AZ58),2)</f>
        <v>0</v>
      </c>
      <c r="BA54" s="67">
        <f>ROUND(SUM(BA55:BA58),2)</f>
        <v>0</v>
      </c>
      <c r="BB54" s="67">
        <f>ROUND(SUM(BB55:BB58),2)</f>
        <v>0</v>
      </c>
      <c r="BC54" s="67">
        <f>ROUND(SUM(BC55:BC58),2)</f>
        <v>0</v>
      </c>
      <c r="BD54" s="69">
        <f>ROUND(SUM(BD55:BD58),2)</f>
        <v>0</v>
      </c>
      <c r="BS54" s="70" t="s">
        <v>81</v>
      </c>
      <c r="BT54" s="70" t="s">
        <v>82</v>
      </c>
      <c r="BU54" s="71" t="s">
        <v>83</v>
      </c>
      <c r="BV54" s="70" t="s">
        <v>84</v>
      </c>
      <c r="BW54" s="70" t="s">
        <v>5</v>
      </c>
      <c r="BX54" s="70" t="s">
        <v>85</v>
      </c>
      <c r="CL54" s="70" t="s">
        <v>19</v>
      </c>
    </row>
    <row r="55" spans="1:91" s="6" customFormat="1" ht="16.5" customHeight="1">
      <c r="A55" s="72" t="s">
        <v>86</v>
      </c>
      <c r="B55" s="73"/>
      <c r="C55" s="74"/>
      <c r="D55" s="281" t="s">
        <v>87</v>
      </c>
      <c r="E55" s="281"/>
      <c r="F55" s="281"/>
      <c r="G55" s="281"/>
      <c r="H55" s="281"/>
      <c r="I55" s="75"/>
      <c r="J55" s="281" t="s">
        <v>88</v>
      </c>
      <c r="K55" s="281"/>
      <c r="L55" s="281"/>
      <c r="M55" s="281"/>
      <c r="N55" s="281"/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1"/>
      <c r="AG55" s="282">
        <f>'VRN-00 - Vedlejší rozpočt...'!J30</f>
        <v>0</v>
      </c>
      <c r="AH55" s="283"/>
      <c r="AI55" s="283"/>
      <c r="AJ55" s="283"/>
      <c r="AK55" s="283"/>
      <c r="AL55" s="283"/>
      <c r="AM55" s="283"/>
      <c r="AN55" s="282">
        <f>SUM(AG55,AT55)</f>
        <v>0</v>
      </c>
      <c r="AO55" s="283"/>
      <c r="AP55" s="283"/>
      <c r="AQ55" s="76" t="s">
        <v>89</v>
      </c>
      <c r="AR55" s="73"/>
      <c r="AS55" s="77">
        <v>0</v>
      </c>
      <c r="AT55" s="78">
        <f>ROUND(SUM(AV55:AW55),2)</f>
        <v>0</v>
      </c>
      <c r="AU55" s="79">
        <f>'VRN-00 - Vedlejší rozpočt...'!P83</f>
        <v>0</v>
      </c>
      <c r="AV55" s="78">
        <f>'VRN-00 - Vedlejší rozpočt...'!J33</f>
        <v>0</v>
      </c>
      <c r="AW55" s="78">
        <f>'VRN-00 - Vedlejší rozpočt...'!J34</f>
        <v>0</v>
      </c>
      <c r="AX55" s="78">
        <f>'VRN-00 - Vedlejší rozpočt...'!J35</f>
        <v>0</v>
      </c>
      <c r="AY55" s="78">
        <f>'VRN-00 - Vedlejší rozpočt...'!J36</f>
        <v>0</v>
      </c>
      <c r="AZ55" s="78">
        <f>'VRN-00 - Vedlejší rozpočt...'!F33</f>
        <v>0</v>
      </c>
      <c r="BA55" s="78">
        <f>'VRN-00 - Vedlejší rozpočt...'!F34</f>
        <v>0</v>
      </c>
      <c r="BB55" s="78">
        <f>'VRN-00 - Vedlejší rozpočt...'!F35</f>
        <v>0</v>
      </c>
      <c r="BC55" s="78">
        <f>'VRN-00 - Vedlejší rozpočt...'!F36</f>
        <v>0</v>
      </c>
      <c r="BD55" s="80">
        <f>'VRN-00 - Vedlejší rozpočt...'!F37</f>
        <v>0</v>
      </c>
      <c r="BT55" s="81" t="s">
        <v>90</v>
      </c>
      <c r="BV55" s="81" t="s">
        <v>84</v>
      </c>
      <c r="BW55" s="81" t="s">
        <v>91</v>
      </c>
      <c r="BX55" s="81" t="s">
        <v>5</v>
      </c>
      <c r="CL55" s="81" t="s">
        <v>19</v>
      </c>
      <c r="CM55" s="81" t="s">
        <v>92</v>
      </c>
    </row>
    <row r="56" spans="1:91" s="6" customFormat="1" ht="16.5" customHeight="1">
      <c r="A56" s="72" t="s">
        <v>86</v>
      </c>
      <c r="B56" s="73"/>
      <c r="C56" s="74"/>
      <c r="D56" s="281" t="s">
        <v>93</v>
      </c>
      <c r="E56" s="281"/>
      <c r="F56" s="281"/>
      <c r="G56" s="281"/>
      <c r="H56" s="281"/>
      <c r="I56" s="75"/>
      <c r="J56" s="281" t="s">
        <v>94</v>
      </c>
      <c r="K56" s="281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282">
        <f>'SO-01 - Stavební část'!J30</f>
        <v>0</v>
      </c>
      <c r="AH56" s="283"/>
      <c r="AI56" s="283"/>
      <c r="AJ56" s="283"/>
      <c r="AK56" s="283"/>
      <c r="AL56" s="283"/>
      <c r="AM56" s="283"/>
      <c r="AN56" s="282">
        <f>SUM(AG56,AT56)</f>
        <v>0</v>
      </c>
      <c r="AO56" s="283"/>
      <c r="AP56" s="283"/>
      <c r="AQ56" s="76" t="s">
        <v>95</v>
      </c>
      <c r="AR56" s="73"/>
      <c r="AS56" s="77">
        <v>0</v>
      </c>
      <c r="AT56" s="78">
        <f>ROUND(SUM(AV56:AW56),2)</f>
        <v>0</v>
      </c>
      <c r="AU56" s="79">
        <f>'SO-01 - Stavební část'!P93</f>
        <v>0</v>
      </c>
      <c r="AV56" s="78">
        <f>'SO-01 - Stavební část'!J33</f>
        <v>0</v>
      </c>
      <c r="AW56" s="78">
        <f>'SO-01 - Stavební část'!J34</f>
        <v>0</v>
      </c>
      <c r="AX56" s="78">
        <f>'SO-01 - Stavební část'!J35</f>
        <v>0</v>
      </c>
      <c r="AY56" s="78">
        <f>'SO-01 - Stavební část'!J36</f>
        <v>0</v>
      </c>
      <c r="AZ56" s="78">
        <f>'SO-01 - Stavební část'!F33</f>
        <v>0</v>
      </c>
      <c r="BA56" s="78">
        <f>'SO-01 - Stavební část'!F34</f>
        <v>0</v>
      </c>
      <c r="BB56" s="78">
        <f>'SO-01 - Stavební část'!F35</f>
        <v>0</v>
      </c>
      <c r="BC56" s="78">
        <f>'SO-01 - Stavební část'!F36</f>
        <v>0</v>
      </c>
      <c r="BD56" s="80">
        <f>'SO-01 - Stavební část'!F37</f>
        <v>0</v>
      </c>
      <c r="BT56" s="81" t="s">
        <v>90</v>
      </c>
      <c r="BV56" s="81" t="s">
        <v>84</v>
      </c>
      <c r="BW56" s="81" t="s">
        <v>96</v>
      </c>
      <c r="BX56" s="81" t="s">
        <v>5</v>
      </c>
      <c r="CL56" s="81" t="s">
        <v>19</v>
      </c>
      <c r="CM56" s="81" t="s">
        <v>92</v>
      </c>
    </row>
    <row r="57" spans="1:91" s="6" customFormat="1" ht="16.5" customHeight="1">
      <c r="A57" s="72" t="s">
        <v>86</v>
      </c>
      <c r="B57" s="73"/>
      <c r="C57" s="74"/>
      <c r="D57" s="281" t="s">
        <v>97</v>
      </c>
      <c r="E57" s="281"/>
      <c r="F57" s="281"/>
      <c r="G57" s="281"/>
      <c r="H57" s="281"/>
      <c r="I57" s="75"/>
      <c r="J57" s="281" t="s">
        <v>98</v>
      </c>
      <c r="K57" s="281"/>
      <c r="L57" s="281"/>
      <c r="M57" s="281"/>
      <c r="N57" s="281"/>
      <c r="O57" s="281"/>
      <c r="P57" s="281"/>
      <c r="Q57" s="281"/>
      <c r="R57" s="281"/>
      <c r="S57" s="281"/>
      <c r="T57" s="281"/>
      <c r="U57" s="281"/>
      <c r="V57" s="281"/>
      <c r="W57" s="281"/>
      <c r="X57" s="281"/>
      <c r="Y57" s="281"/>
      <c r="Z57" s="281"/>
      <c r="AA57" s="281"/>
      <c r="AB57" s="281"/>
      <c r="AC57" s="281"/>
      <c r="AD57" s="281"/>
      <c r="AE57" s="281"/>
      <c r="AF57" s="281"/>
      <c r="AG57" s="282">
        <f>'PS-01 - Technologická čás...'!J30</f>
        <v>0</v>
      </c>
      <c r="AH57" s="283"/>
      <c r="AI57" s="283"/>
      <c r="AJ57" s="283"/>
      <c r="AK57" s="283"/>
      <c r="AL57" s="283"/>
      <c r="AM57" s="283"/>
      <c r="AN57" s="282">
        <f>SUM(AG57,AT57)</f>
        <v>0</v>
      </c>
      <c r="AO57" s="283"/>
      <c r="AP57" s="283"/>
      <c r="AQ57" s="76" t="s">
        <v>99</v>
      </c>
      <c r="AR57" s="73"/>
      <c r="AS57" s="77">
        <v>0</v>
      </c>
      <c r="AT57" s="78">
        <f>ROUND(SUM(AV57:AW57),2)</f>
        <v>0</v>
      </c>
      <c r="AU57" s="79">
        <f>'PS-01 - Technologická čás...'!P81</f>
        <v>0</v>
      </c>
      <c r="AV57" s="78">
        <f>'PS-01 - Technologická čás...'!J33</f>
        <v>0</v>
      </c>
      <c r="AW57" s="78">
        <f>'PS-01 - Technologická čás...'!J34</f>
        <v>0</v>
      </c>
      <c r="AX57" s="78">
        <f>'PS-01 - Technologická čás...'!J35</f>
        <v>0</v>
      </c>
      <c r="AY57" s="78">
        <f>'PS-01 - Technologická čás...'!J36</f>
        <v>0</v>
      </c>
      <c r="AZ57" s="78">
        <f>'PS-01 - Technologická čás...'!F33</f>
        <v>0</v>
      </c>
      <c r="BA57" s="78">
        <f>'PS-01 - Technologická čás...'!F34</f>
        <v>0</v>
      </c>
      <c r="BB57" s="78">
        <f>'PS-01 - Technologická čás...'!F35</f>
        <v>0</v>
      </c>
      <c r="BC57" s="78">
        <f>'PS-01 - Technologická čás...'!F36</f>
        <v>0</v>
      </c>
      <c r="BD57" s="80">
        <f>'PS-01 - Technologická čás...'!F37</f>
        <v>0</v>
      </c>
      <c r="BT57" s="81" t="s">
        <v>90</v>
      </c>
      <c r="BV57" s="81" t="s">
        <v>84</v>
      </c>
      <c r="BW57" s="81" t="s">
        <v>100</v>
      </c>
      <c r="BX57" s="81" t="s">
        <v>5</v>
      </c>
      <c r="CL57" s="81" t="s">
        <v>19</v>
      </c>
      <c r="CM57" s="81" t="s">
        <v>92</v>
      </c>
    </row>
    <row r="58" spans="1:91" s="6" customFormat="1" ht="16.5" customHeight="1">
      <c r="A58" s="72" t="s">
        <v>86</v>
      </c>
      <c r="B58" s="73"/>
      <c r="C58" s="74"/>
      <c r="D58" s="281" t="s">
        <v>101</v>
      </c>
      <c r="E58" s="281"/>
      <c r="F58" s="281"/>
      <c r="G58" s="281"/>
      <c r="H58" s="281"/>
      <c r="I58" s="75"/>
      <c r="J58" s="281" t="s">
        <v>102</v>
      </c>
      <c r="K58" s="281"/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1"/>
      <c r="W58" s="281"/>
      <c r="X58" s="281"/>
      <c r="Y58" s="281"/>
      <c r="Z58" s="281"/>
      <c r="AA58" s="281"/>
      <c r="AB58" s="281"/>
      <c r="AC58" s="281"/>
      <c r="AD58" s="281"/>
      <c r="AE58" s="281"/>
      <c r="AF58" s="281"/>
      <c r="AG58" s="282">
        <f>'PS-02 - Elektroinstalace'!J30</f>
        <v>0</v>
      </c>
      <c r="AH58" s="283"/>
      <c r="AI58" s="283"/>
      <c r="AJ58" s="283"/>
      <c r="AK58" s="283"/>
      <c r="AL58" s="283"/>
      <c r="AM58" s="283"/>
      <c r="AN58" s="282">
        <f>SUM(AG58,AT58)</f>
        <v>0</v>
      </c>
      <c r="AO58" s="283"/>
      <c r="AP58" s="283"/>
      <c r="AQ58" s="76" t="s">
        <v>99</v>
      </c>
      <c r="AR58" s="73"/>
      <c r="AS58" s="82">
        <v>0</v>
      </c>
      <c r="AT58" s="83">
        <f>ROUND(SUM(AV58:AW58),2)</f>
        <v>0</v>
      </c>
      <c r="AU58" s="84">
        <f>'PS-02 - Elektroinstalace'!P81</f>
        <v>0</v>
      </c>
      <c r="AV58" s="83">
        <f>'PS-02 - Elektroinstalace'!J33</f>
        <v>0</v>
      </c>
      <c r="AW58" s="83">
        <f>'PS-02 - Elektroinstalace'!J34</f>
        <v>0</v>
      </c>
      <c r="AX58" s="83">
        <f>'PS-02 - Elektroinstalace'!J35</f>
        <v>0</v>
      </c>
      <c r="AY58" s="83">
        <f>'PS-02 - Elektroinstalace'!J36</f>
        <v>0</v>
      </c>
      <c r="AZ58" s="83">
        <f>'PS-02 - Elektroinstalace'!F33</f>
        <v>0</v>
      </c>
      <c r="BA58" s="83">
        <f>'PS-02 - Elektroinstalace'!F34</f>
        <v>0</v>
      </c>
      <c r="BB58" s="83">
        <f>'PS-02 - Elektroinstalace'!F35</f>
        <v>0</v>
      </c>
      <c r="BC58" s="83">
        <f>'PS-02 - Elektroinstalace'!F36</f>
        <v>0</v>
      </c>
      <c r="BD58" s="85">
        <f>'PS-02 - Elektroinstalace'!F37</f>
        <v>0</v>
      </c>
      <c r="BT58" s="81" t="s">
        <v>90</v>
      </c>
      <c r="BV58" s="81" t="s">
        <v>84</v>
      </c>
      <c r="BW58" s="81" t="s">
        <v>103</v>
      </c>
      <c r="BX58" s="81" t="s">
        <v>5</v>
      </c>
      <c r="CL58" s="81" t="s">
        <v>19</v>
      </c>
      <c r="CM58" s="81" t="s">
        <v>92</v>
      </c>
    </row>
    <row r="59" spans="1:91" s="1" customFormat="1" ht="30" customHeight="1">
      <c r="B59" s="33"/>
      <c r="AR59" s="33"/>
    </row>
    <row r="60" spans="1:91" s="1" customFormat="1" ht="6.9" customHeight="1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33"/>
    </row>
  </sheetData>
  <sheetProtection algorithmName="SHA-512" hashValue="aQmyYg6uA3D34t4zw8v75Dr/id+YYqF7UOhSQzSACy9Dz5IhmrB8F/pqj/o+w8tyrObGtXGH0o88xPvH7Xj1fQ==" saltValue="43ei7jq5s3TucEAxhwG+EpK2b+0gUDi1V9L05AdqtfxijDeO5vo1r6f7xBB1sw2C7Six8cd+WJaMK393FMgQh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VRN-00 - Vedlejší rozpočt...'!C2" display="/" xr:uid="{00000000-0004-0000-0000-000000000000}"/>
    <hyperlink ref="A56" location="'SO-01 - Stavební část'!C2" display="/" xr:uid="{00000000-0004-0000-0000-000001000000}"/>
    <hyperlink ref="A57" location="'PS-01 - Technologická čás...'!C2" display="/" xr:uid="{00000000-0004-0000-0000-000002000000}"/>
    <hyperlink ref="A58" location="'PS-02 - Elektroinstalace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654D0-31EC-4C61-851F-55F644F1C48E}">
  <dimension ref="A1:G21"/>
  <sheetViews>
    <sheetView view="pageBreakPreview" zoomScale="60" zoomScaleNormal="115" workbookViewId="0">
      <pane ySplit="3" topLeftCell="A4" activePane="bottomLeft" state="frozen"/>
      <selection pane="bottomLeft" activeCell="F10" sqref="F10:F20"/>
    </sheetView>
  </sheetViews>
  <sheetFormatPr defaultColWidth="11.7109375" defaultRowHeight="10.199999999999999"/>
  <cols>
    <col min="1" max="1" width="9.5703125" style="321" customWidth="1"/>
    <col min="2" max="2" width="89.85546875" style="320" customWidth="1"/>
    <col min="3" max="3" width="17.85546875" style="320" customWidth="1"/>
    <col min="4" max="4" width="6.28515625" style="319" customWidth="1"/>
    <col min="5" max="5" width="10.7109375" style="318" customWidth="1"/>
    <col min="6" max="6" width="16" style="317" customWidth="1"/>
    <col min="7" max="7" width="18" style="317" customWidth="1"/>
    <col min="8" max="16384" width="11.7109375" style="317"/>
  </cols>
  <sheetData>
    <row r="1" spans="1:7" ht="21.9" customHeight="1">
      <c r="A1" s="359" t="s">
        <v>905</v>
      </c>
      <c r="B1" s="358"/>
      <c r="C1" s="358"/>
      <c r="D1" s="358"/>
      <c r="E1" s="358"/>
      <c r="F1" s="358"/>
      <c r="G1" s="357"/>
    </row>
    <row r="2" spans="1:7" ht="21.9" customHeight="1">
      <c r="A2" s="356" t="s">
        <v>904</v>
      </c>
      <c r="B2" s="355"/>
      <c r="C2" s="355"/>
      <c r="D2" s="355"/>
      <c r="E2" s="355"/>
      <c r="F2" s="354"/>
      <c r="G2" s="353">
        <f>ROUND(G4+G9,2)</f>
        <v>0</v>
      </c>
    </row>
    <row r="3" spans="1:7" ht="12">
      <c r="A3" s="352" t="s">
        <v>903</v>
      </c>
      <c r="B3" s="351" t="s">
        <v>64</v>
      </c>
      <c r="C3" s="351" t="s">
        <v>902</v>
      </c>
      <c r="D3" s="350" t="s">
        <v>901</v>
      </c>
      <c r="E3" s="349" t="s">
        <v>900</v>
      </c>
      <c r="F3" s="348" t="s">
        <v>899</v>
      </c>
      <c r="G3" s="347" t="s">
        <v>898</v>
      </c>
    </row>
    <row r="4" spans="1:7">
      <c r="A4" s="340" t="s">
        <v>240</v>
      </c>
      <c r="B4" s="339" t="s">
        <v>678</v>
      </c>
      <c r="C4" s="338"/>
      <c r="D4" s="338"/>
      <c r="E4" s="338"/>
      <c r="F4" s="337"/>
      <c r="G4" s="336">
        <f>ROUND(SUM(G5:G8),2)</f>
        <v>0</v>
      </c>
    </row>
    <row r="5" spans="1:7">
      <c r="A5" s="330" t="s">
        <v>897</v>
      </c>
      <c r="B5" s="346" t="s">
        <v>678</v>
      </c>
      <c r="C5" s="346"/>
      <c r="D5" s="345" t="s">
        <v>471</v>
      </c>
      <c r="E5" s="333">
        <v>1</v>
      </c>
      <c r="F5" s="332"/>
      <c r="G5" s="325">
        <f>E5*F5</f>
        <v>0</v>
      </c>
    </row>
    <row r="6" spans="1:7" ht="20.399999999999999">
      <c r="A6" s="330" t="s">
        <v>896</v>
      </c>
      <c r="B6" s="331" t="s">
        <v>895</v>
      </c>
      <c r="C6" s="331"/>
      <c r="D6" s="330" t="s">
        <v>471</v>
      </c>
      <c r="E6" s="327">
        <v>4</v>
      </c>
      <c r="F6" s="326"/>
      <c r="G6" s="325">
        <f>E6*F6</f>
        <v>0</v>
      </c>
    </row>
    <row r="7" spans="1:7" ht="20.399999999999999">
      <c r="A7" s="330" t="s">
        <v>894</v>
      </c>
      <c r="B7" s="344" t="s">
        <v>893</v>
      </c>
      <c r="C7" s="344"/>
      <c r="D7" s="343" t="s">
        <v>890</v>
      </c>
      <c r="E7" s="342">
        <v>360</v>
      </c>
      <c r="F7" s="341"/>
      <c r="G7" s="325">
        <f>E7*F7</f>
        <v>0</v>
      </c>
    </row>
    <row r="8" spans="1:7" ht="10.95" customHeight="1">
      <c r="A8" s="330" t="s">
        <v>892</v>
      </c>
      <c r="B8" s="344" t="s">
        <v>891</v>
      </c>
      <c r="C8" s="344"/>
      <c r="D8" s="343" t="s">
        <v>890</v>
      </c>
      <c r="E8" s="342">
        <v>30</v>
      </c>
      <c r="F8" s="341"/>
      <c r="G8" s="325">
        <f>E8*F8</f>
        <v>0</v>
      </c>
    </row>
    <row r="9" spans="1:7">
      <c r="A9" s="340" t="s">
        <v>246</v>
      </c>
      <c r="B9" s="339" t="s">
        <v>889</v>
      </c>
      <c r="C9" s="338"/>
      <c r="D9" s="338"/>
      <c r="E9" s="338"/>
      <c r="F9" s="337"/>
      <c r="G9" s="336">
        <f>ROUND(SUM(G10:G20),2)</f>
        <v>0</v>
      </c>
    </row>
    <row r="10" spans="1:7" ht="11.25" customHeight="1">
      <c r="A10" s="330" t="s">
        <v>888</v>
      </c>
      <c r="B10" s="335" t="s">
        <v>887</v>
      </c>
      <c r="C10" s="334"/>
      <c r="D10" s="334" t="s">
        <v>471</v>
      </c>
      <c r="E10" s="333">
        <v>1</v>
      </c>
      <c r="F10" s="332"/>
      <c r="G10" s="325">
        <f>E10*F10</f>
        <v>0</v>
      </c>
    </row>
    <row r="11" spans="1:7" ht="11.25" customHeight="1">
      <c r="A11" s="330" t="s">
        <v>886</v>
      </c>
      <c r="B11" s="329" t="s">
        <v>885</v>
      </c>
      <c r="C11" s="328"/>
      <c r="D11" s="328" t="s">
        <v>471</v>
      </c>
      <c r="E11" s="327">
        <v>1</v>
      </c>
      <c r="F11" s="326"/>
      <c r="G11" s="325">
        <f>E11*F11</f>
        <v>0</v>
      </c>
    </row>
    <row r="12" spans="1:7" ht="11.25" customHeight="1">
      <c r="A12" s="330" t="s">
        <v>884</v>
      </c>
      <c r="B12" s="329" t="s">
        <v>883</v>
      </c>
      <c r="C12" s="328"/>
      <c r="D12" s="328" t="s">
        <v>471</v>
      </c>
      <c r="E12" s="327">
        <v>1</v>
      </c>
      <c r="F12" s="326"/>
      <c r="G12" s="325">
        <f>E12*F12</f>
        <v>0</v>
      </c>
    </row>
    <row r="13" spans="1:7" ht="11.25" customHeight="1">
      <c r="A13" s="330" t="s">
        <v>882</v>
      </c>
      <c r="B13" s="329" t="s">
        <v>881</v>
      </c>
      <c r="C13" s="328"/>
      <c r="D13" s="328" t="s">
        <v>471</v>
      </c>
      <c r="E13" s="327">
        <v>1</v>
      </c>
      <c r="F13" s="326"/>
      <c r="G13" s="325">
        <f>E13*F13</f>
        <v>0</v>
      </c>
    </row>
    <row r="14" spans="1:7" ht="11.25" customHeight="1">
      <c r="A14" s="330" t="s">
        <v>880</v>
      </c>
      <c r="B14" s="329" t="s">
        <v>879</v>
      </c>
      <c r="C14" s="328"/>
      <c r="D14" s="328" t="s">
        <v>471</v>
      </c>
      <c r="E14" s="327">
        <v>1</v>
      </c>
      <c r="F14" s="326"/>
      <c r="G14" s="325">
        <f>E14*F14</f>
        <v>0</v>
      </c>
    </row>
    <row r="15" spans="1:7" ht="11.25" customHeight="1">
      <c r="A15" s="330" t="s">
        <v>878</v>
      </c>
      <c r="B15" s="329" t="s">
        <v>877</v>
      </c>
      <c r="C15" s="328"/>
      <c r="D15" s="328" t="s">
        <v>471</v>
      </c>
      <c r="E15" s="327">
        <v>1</v>
      </c>
      <c r="F15" s="326"/>
      <c r="G15" s="325">
        <f>E15*F15</f>
        <v>0</v>
      </c>
    </row>
    <row r="16" spans="1:7" ht="11.25" customHeight="1">
      <c r="A16" s="330" t="s">
        <v>876</v>
      </c>
      <c r="B16" s="329" t="s">
        <v>875</v>
      </c>
      <c r="C16" s="328"/>
      <c r="D16" s="328" t="s">
        <v>471</v>
      </c>
      <c r="E16" s="327">
        <v>1</v>
      </c>
      <c r="F16" s="326"/>
      <c r="G16" s="325">
        <f>E16*F16</f>
        <v>0</v>
      </c>
    </row>
    <row r="17" spans="1:7" ht="11.25" customHeight="1">
      <c r="A17" s="330" t="s">
        <v>874</v>
      </c>
      <c r="B17" s="329" t="s">
        <v>873</v>
      </c>
      <c r="C17" s="328"/>
      <c r="D17" s="328" t="s">
        <v>471</v>
      </c>
      <c r="E17" s="327">
        <v>1</v>
      </c>
      <c r="F17" s="326"/>
      <c r="G17" s="325">
        <f>E17*F17</f>
        <v>0</v>
      </c>
    </row>
    <row r="18" spans="1:7" ht="11.25" customHeight="1">
      <c r="A18" s="330" t="s">
        <v>872</v>
      </c>
      <c r="B18" s="331" t="s">
        <v>871</v>
      </c>
      <c r="C18" s="328"/>
      <c r="D18" s="328" t="s">
        <v>471</v>
      </c>
      <c r="E18" s="327">
        <v>1</v>
      </c>
      <c r="F18" s="326"/>
      <c r="G18" s="325">
        <f>E18*F18</f>
        <v>0</v>
      </c>
    </row>
    <row r="19" spans="1:7" ht="11.25" customHeight="1">
      <c r="A19" s="330" t="s">
        <v>870</v>
      </c>
      <c r="B19" s="329" t="s">
        <v>869</v>
      </c>
      <c r="C19" s="328"/>
      <c r="D19" s="328" t="s">
        <v>471</v>
      </c>
      <c r="E19" s="327">
        <v>1</v>
      </c>
      <c r="F19" s="326"/>
      <c r="G19" s="325">
        <f>E19*F19</f>
        <v>0</v>
      </c>
    </row>
    <row r="20" spans="1:7">
      <c r="A20" s="330" t="s">
        <v>868</v>
      </c>
      <c r="B20" s="329" t="s">
        <v>867</v>
      </c>
      <c r="C20" s="328"/>
      <c r="D20" s="328" t="s">
        <v>471</v>
      </c>
      <c r="E20" s="327">
        <v>1</v>
      </c>
      <c r="F20" s="326"/>
      <c r="G20" s="325">
        <f>E20*F20</f>
        <v>0</v>
      </c>
    </row>
    <row r="21" spans="1:7">
      <c r="B21" s="323"/>
      <c r="C21" s="324"/>
      <c r="D21" s="323"/>
      <c r="E21" s="323"/>
      <c r="F21" s="322"/>
    </row>
  </sheetData>
  <mergeCells count="2">
    <mergeCell ref="A2:F2"/>
    <mergeCell ref="A1:G1"/>
  </mergeCells>
  <printOptions horizontalCentered="1"/>
  <pageMargins left="0.70866141732283472" right="0.70866141732283472" top="1.2598425196850394" bottom="0.78740157480314965" header="0.78740157480314965" footer="0.31496062992125984"/>
  <pageSetup paperSize="9" scale="98" firstPageNumber="2" orientation="landscape" r:id="rId1"/>
  <headerFooter>
    <oddHeader>&amp;L&amp;"Arial,Kurzíva"&amp;8ISATS Ing. Prašnička s.r.o.&amp;R&amp;"Arial,Kurzíva"&amp;8Obnova ČOV Český Krumlov I. etapa
D3 – Technologická část elektro
PS-02 Elektroinstalace a MaR</oddHeader>
    <oddFooter>&amp;L&amp;"Arial,Kurzíva"&amp;8Výkaz výměr - &amp;A &amp;R
&amp;"Arial,Kurzíva"&amp;8Strana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4.4"/>
  <cols>
    <col min="1" max="1" width="8.28515625" style="183" customWidth="1"/>
    <col min="2" max="2" width="1.7109375" style="183" customWidth="1"/>
    <col min="3" max="4" width="5" style="183" customWidth="1"/>
    <col min="5" max="5" width="11.7109375" style="183" customWidth="1"/>
    <col min="6" max="6" width="9.140625" style="183" customWidth="1"/>
    <col min="7" max="7" width="5" style="183" customWidth="1"/>
    <col min="8" max="8" width="77.85546875" style="183" customWidth="1"/>
    <col min="9" max="10" width="20" style="183" customWidth="1"/>
    <col min="11" max="11" width="1.7109375" style="183" customWidth="1"/>
  </cols>
  <sheetData>
    <row r="1" spans="2:11" customFormat="1" ht="37.5" customHeight="1"/>
    <row r="2" spans="2:11" customFormat="1" ht="7.5" customHeight="1">
      <c r="B2" s="184"/>
      <c r="C2" s="185"/>
      <c r="D2" s="185"/>
      <c r="E2" s="185"/>
      <c r="F2" s="185"/>
      <c r="G2" s="185"/>
      <c r="H2" s="185"/>
      <c r="I2" s="185"/>
      <c r="J2" s="185"/>
      <c r="K2" s="186"/>
    </row>
    <row r="3" spans="2:11" s="15" customFormat="1" ht="45" customHeight="1">
      <c r="B3" s="187"/>
      <c r="C3" s="311" t="s">
        <v>681</v>
      </c>
      <c r="D3" s="311"/>
      <c r="E3" s="311"/>
      <c r="F3" s="311"/>
      <c r="G3" s="311"/>
      <c r="H3" s="311"/>
      <c r="I3" s="311"/>
      <c r="J3" s="311"/>
      <c r="K3" s="188"/>
    </row>
    <row r="4" spans="2:11" customFormat="1" ht="25.5" customHeight="1">
      <c r="B4" s="189"/>
      <c r="C4" s="310" t="s">
        <v>682</v>
      </c>
      <c r="D4" s="310"/>
      <c r="E4" s="310"/>
      <c r="F4" s="310"/>
      <c r="G4" s="310"/>
      <c r="H4" s="310"/>
      <c r="I4" s="310"/>
      <c r="J4" s="310"/>
      <c r="K4" s="190"/>
    </row>
    <row r="5" spans="2:11" customFormat="1" ht="5.25" customHeight="1">
      <c r="B5" s="189"/>
      <c r="C5" s="191"/>
      <c r="D5" s="191"/>
      <c r="E5" s="191"/>
      <c r="F5" s="191"/>
      <c r="G5" s="191"/>
      <c r="H5" s="191"/>
      <c r="I5" s="191"/>
      <c r="J5" s="191"/>
      <c r="K5" s="190"/>
    </row>
    <row r="6" spans="2:11" customFormat="1" ht="15" customHeight="1">
      <c r="B6" s="189"/>
      <c r="C6" s="309" t="s">
        <v>683</v>
      </c>
      <c r="D6" s="309"/>
      <c r="E6" s="309"/>
      <c r="F6" s="309"/>
      <c r="G6" s="309"/>
      <c r="H6" s="309"/>
      <c r="I6" s="309"/>
      <c r="J6" s="309"/>
      <c r="K6" s="190"/>
    </row>
    <row r="7" spans="2:11" customFormat="1" ht="15" customHeight="1">
      <c r="B7" s="193"/>
      <c r="C7" s="309" t="s">
        <v>684</v>
      </c>
      <c r="D7" s="309"/>
      <c r="E7" s="309"/>
      <c r="F7" s="309"/>
      <c r="G7" s="309"/>
      <c r="H7" s="309"/>
      <c r="I7" s="309"/>
      <c r="J7" s="309"/>
      <c r="K7" s="190"/>
    </row>
    <row r="8" spans="2:11" customFormat="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190"/>
    </row>
    <row r="9" spans="2:11" customFormat="1" ht="15" customHeight="1">
      <c r="B9" s="193"/>
      <c r="C9" s="309" t="s">
        <v>685</v>
      </c>
      <c r="D9" s="309"/>
      <c r="E9" s="309"/>
      <c r="F9" s="309"/>
      <c r="G9" s="309"/>
      <c r="H9" s="309"/>
      <c r="I9" s="309"/>
      <c r="J9" s="309"/>
      <c r="K9" s="190"/>
    </row>
    <row r="10" spans="2:11" customFormat="1" ht="15" customHeight="1">
      <c r="B10" s="193"/>
      <c r="C10" s="192"/>
      <c r="D10" s="309" t="s">
        <v>686</v>
      </c>
      <c r="E10" s="309"/>
      <c r="F10" s="309"/>
      <c r="G10" s="309"/>
      <c r="H10" s="309"/>
      <c r="I10" s="309"/>
      <c r="J10" s="309"/>
      <c r="K10" s="190"/>
    </row>
    <row r="11" spans="2:11" customFormat="1" ht="15" customHeight="1">
      <c r="B11" s="193"/>
      <c r="C11" s="194"/>
      <c r="D11" s="309" t="s">
        <v>687</v>
      </c>
      <c r="E11" s="309"/>
      <c r="F11" s="309"/>
      <c r="G11" s="309"/>
      <c r="H11" s="309"/>
      <c r="I11" s="309"/>
      <c r="J11" s="309"/>
      <c r="K11" s="190"/>
    </row>
    <row r="12" spans="2:11" customFormat="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190"/>
    </row>
    <row r="13" spans="2:11" customFormat="1" ht="15" customHeight="1">
      <c r="B13" s="193"/>
      <c r="C13" s="194"/>
      <c r="D13" s="195" t="s">
        <v>688</v>
      </c>
      <c r="E13" s="192"/>
      <c r="F13" s="192"/>
      <c r="G13" s="192"/>
      <c r="H13" s="192"/>
      <c r="I13" s="192"/>
      <c r="J13" s="192"/>
      <c r="K13" s="190"/>
    </row>
    <row r="14" spans="2:11" customFormat="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190"/>
    </row>
    <row r="15" spans="2:11" customFormat="1" ht="15" customHeight="1">
      <c r="B15" s="193"/>
      <c r="C15" s="194"/>
      <c r="D15" s="309" t="s">
        <v>689</v>
      </c>
      <c r="E15" s="309"/>
      <c r="F15" s="309"/>
      <c r="G15" s="309"/>
      <c r="H15" s="309"/>
      <c r="I15" s="309"/>
      <c r="J15" s="309"/>
      <c r="K15" s="190"/>
    </row>
    <row r="16" spans="2:11" customFormat="1" ht="15" customHeight="1">
      <c r="B16" s="193"/>
      <c r="C16" s="194"/>
      <c r="D16" s="309" t="s">
        <v>690</v>
      </c>
      <c r="E16" s="309"/>
      <c r="F16" s="309"/>
      <c r="G16" s="309"/>
      <c r="H16" s="309"/>
      <c r="I16" s="309"/>
      <c r="J16" s="309"/>
      <c r="K16" s="190"/>
    </row>
    <row r="17" spans="2:11" customFormat="1" ht="15" customHeight="1">
      <c r="B17" s="193"/>
      <c r="C17" s="194"/>
      <c r="D17" s="309" t="s">
        <v>691</v>
      </c>
      <c r="E17" s="309"/>
      <c r="F17" s="309"/>
      <c r="G17" s="309"/>
      <c r="H17" s="309"/>
      <c r="I17" s="309"/>
      <c r="J17" s="309"/>
      <c r="K17" s="190"/>
    </row>
    <row r="18" spans="2:11" customFormat="1" ht="15" customHeight="1">
      <c r="B18" s="193"/>
      <c r="C18" s="194"/>
      <c r="D18" s="194"/>
      <c r="E18" s="196" t="s">
        <v>95</v>
      </c>
      <c r="F18" s="309" t="s">
        <v>692</v>
      </c>
      <c r="G18" s="309"/>
      <c r="H18" s="309"/>
      <c r="I18" s="309"/>
      <c r="J18" s="309"/>
      <c r="K18" s="190"/>
    </row>
    <row r="19" spans="2:11" customFormat="1" ht="15" customHeight="1">
      <c r="B19" s="193"/>
      <c r="C19" s="194"/>
      <c r="D19" s="194"/>
      <c r="E19" s="196" t="s">
        <v>693</v>
      </c>
      <c r="F19" s="309" t="s">
        <v>694</v>
      </c>
      <c r="G19" s="309"/>
      <c r="H19" s="309"/>
      <c r="I19" s="309"/>
      <c r="J19" s="309"/>
      <c r="K19" s="190"/>
    </row>
    <row r="20" spans="2:11" customFormat="1" ht="15" customHeight="1">
      <c r="B20" s="193"/>
      <c r="C20" s="194"/>
      <c r="D20" s="194"/>
      <c r="E20" s="196" t="s">
        <v>99</v>
      </c>
      <c r="F20" s="309" t="s">
        <v>695</v>
      </c>
      <c r="G20" s="309"/>
      <c r="H20" s="309"/>
      <c r="I20" s="309"/>
      <c r="J20" s="309"/>
      <c r="K20" s="190"/>
    </row>
    <row r="21" spans="2:11" customFormat="1" ht="15" customHeight="1">
      <c r="B21" s="193"/>
      <c r="C21" s="194"/>
      <c r="D21" s="194"/>
      <c r="E21" s="196" t="s">
        <v>89</v>
      </c>
      <c r="F21" s="309" t="s">
        <v>696</v>
      </c>
      <c r="G21" s="309"/>
      <c r="H21" s="309"/>
      <c r="I21" s="309"/>
      <c r="J21" s="309"/>
      <c r="K21" s="190"/>
    </row>
    <row r="22" spans="2:11" customFormat="1" ht="15" customHeight="1">
      <c r="B22" s="193"/>
      <c r="C22" s="194"/>
      <c r="D22" s="194"/>
      <c r="E22" s="196" t="s">
        <v>697</v>
      </c>
      <c r="F22" s="309" t="s">
        <v>698</v>
      </c>
      <c r="G22" s="309"/>
      <c r="H22" s="309"/>
      <c r="I22" s="309"/>
      <c r="J22" s="309"/>
      <c r="K22" s="190"/>
    </row>
    <row r="23" spans="2:11" customFormat="1" ht="15" customHeight="1">
      <c r="B23" s="193"/>
      <c r="C23" s="194"/>
      <c r="D23" s="194"/>
      <c r="E23" s="196" t="s">
        <v>699</v>
      </c>
      <c r="F23" s="309" t="s">
        <v>700</v>
      </c>
      <c r="G23" s="309"/>
      <c r="H23" s="309"/>
      <c r="I23" s="309"/>
      <c r="J23" s="309"/>
      <c r="K23" s="190"/>
    </row>
    <row r="24" spans="2:11" customFormat="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190"/>
    </row>
    <row r="25" spans="2:11" customFormat="1" ht="15" customHeight="1">
      <c r="B25" s="193"/>
      <c r="C25" s="309" t="s">
        <v>701</v>
      </c>
      <c r="D25" s="309"/>
      <c r="E25" s="309"/>
      <c r="F25" s="309"/>
      <c r="G25" s="309"/>
      <c r="H25" s="309"/>
      <c r="I25" s="309"/>
      <c r="J25" s="309"/>
      <c r="K25" s="190"/>
    </row>
    <row r="26" spans="2:11" customFormat="1" ht="15" customHeight="1">
      <c r="B26" s="193"/>
      <c r="C26" s="309" t="s">
        <v>702</v>
      </c>
      <c r="D26" s="309"/>
      <c r="E26" s="309"/>
      <c r="F26" s="309"/>
      <c r="G26" s="309"/>
      <c r="H26" s="309"/>
      <c r="I26" s="309"/>
      <c r="J26" s="309"/>
      <c r="K26" s="190"/>
    </row>
    <row r="27" spans="2:11" customFormat="1" ht="15" customHeight="1">
      <c r="B27" s="193"/>
      <c r="C27" s="192"/>
      <c r="D27" s="309" t="s">
        <v>703</v>
      </c>
      <c r="E27" s="309"/>
      <c r="F27" s="309"/>
      <c r="G27" s="309"/>
      <c r="H27" s="309"/>
      <c r="I27" s="309"/>
      <c r="J27" s="309"/>
      <c r="K27" s="190"/>
    </row>
    <row r="28" spans="2:11" customFormat="1" ht="15" customHeight="1">
      <c r="B28" s="193"/>
      <c r="C28" s="194"/>
      <c r="D28" s="309" t="s">
        <v>704</v>
      </c>
      <c r="E28" s="309"/>
      <c r="F28" s="309"/>
      <c r="G28" s="309"/>
      <c r="H28" s="309"/>
      <c r="I28" s="309"/>
      <c r="J28" s="309"/>
      <c r="K28" s="190"/>
    </row>
    <row r="29" spans="2:11" customFormat="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0"/>
    </row>
    <row r="30" spans="2:11" customFormat="1" ht="15" customHeight="1">
      <c r="B30" s="193"/>
      <c r="C30" s="194"/>
      <c r="D30" s="309" t="s">
        <v>705</v>
      </c>
      <c r="E30" s="309"/>
      <c r="F30" s="309"/>
      <c r="G30" s="309"/>
      <c r="H30" s="309"/>
      <c r="I30" s="309"/>
      <c r="J30" s="309"/>
      <c r="K30" s="190"/>
    </row>
    <row r="31" spans="2:11" customFormat="1" ht="15" customHeight="1">
      <c r="B31" s="193"/>
      <c r="C31" s="194"/>
      <c r="D31" s="309" t="s">
        <v>706</v>
      </c>
      <c r="E31" s="309"/>
      <c r="F31" s="309"/>
      <c r="G31" s="309"/>
      <c r="H31" s="309"/>
      <c r="I31" s="309"/>
      <c r="J31" s="309"/>
      <c r="K31" s="190"/>
    </row>
    <row r="32" spans="2:11" customFormat="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190"/>
    </row>
    <row r="33" spans="2:11" customFormat="1" ht="15" customHeight="1">
      <c r="B33" s="193"/>
      <c r="C33" s="194"/>
      <c r="D33" s="309" t="s">
        <v>707</v>
      </c>
      <c r="E33" s="309"/>
      <c r="F33" s="309"/>
      <c r="G33" s="309"/>
      <c r="H33" s="309"/>
      <c r="I33" s="309"/>
      <c r="J33" s="309"/>
      <c r="K33" s="190"/>
    </row>
    <row r="34" spans="2:11" customFormat="1" ht="15" customHeight="1">
      <c r="B34" s="193"/>
      <c r="C34" s="194"/>
      <c r="D34" s="309" t="s">
        <v>708</v>
      </c>
      <c r="E34" s="309"/>
      <c r="F34" s="309"/>
      <c r="G34" s="309"/>
      <c r="H34" s="309"/>
      <c r="I34" s="309"/>
      <c r="J34" s="309"/>
      <c r="K34" s="190"/>
    </row>
    <row r="35" spans="2:11" customFormat="1" ht="15" customHeight="1">
      <c r="B35" s="193"/>
      <c r="C35" s="194"/>
      <c r="D35" s="309" t="s">
        <v>709</v>
      </c>
      <c r="E35" s="309"/>
      <c r="F35" s="309"/>
      <c r="G35" s="309"/>
      <c r="H35" s="309"/>
      <c r="I35" s="309"/>
      <c r="J35" s="309"/>
      <c r="K35" s="190"/>
    </row>
    <row r="36" spans="2:11" customFormat="1" ht="15" customHeight="1">
      <c r="B36" s="193"/>
      <c r="C36" s="194"/>
      <c r="D36" s="192"/>
      <c r="E36" s="195" t="s">
        <v>116</v>
      </c>
      <c r="F36" s="192"/>
      <c r="G36" s="309" t="s">
        <v>710</v>
      </c>
      <c r="H36" s="309"/>
      <c r="I36" s="309"/>
      <c r="J36" s="309"/>
      <c r="K36" s="190"/>
    </row>
    <row r="37" spans="2:11" customFormat="1" ht="30.75" customHeight="1">
      <c r="B37" s="193"/>
      <c r="C37" s="194"/>
      <c r="D37" s="192"/>
      <c r="E37" s="195" t="s">
        <v>711</v>
      </c>
      <c r="F37" s="192"/>
      <c r="G37" s="309" t="s">
        <v>712</v>
      </c>
      <c r="H37" s="309"/>
      <c r="I37" s="309"/>
      <c r="J37" s="309"/>
      <c r="K37" s="190"/>
    </row>
    <row r="38" spans="2:11" customFormat="1" ht="15" customHeight="1">
      <c r="B38" s="193"/>
      <c r="C38" s="194"/>
      <c r="D38" s="192"/>
      <c r="E38" s="195" t="s">
        <v>63</v>
      </c>
      <c r="F38" s="192"/>
      <c r="G38" s="309" t="s">
        <v>713</v>
      </c>
      <c r="H38" s="309"/>
      <c r="I38" s="309"/>
      <c r="J38" s="309"/>
      <c r="K38" s="190"/>
    </row>
    <row r="39" spans="2:11" customFormat="1" ht="15" customHeight="1">
      <c r="B39" s="193"/>
      <c r="C39" s="194"/>
      <c r="D39" s="192"/>
      <c r="E39" s="195" t="s">
        <v>64</v>
      </c>
      <c r="F39" s="192"/>
      <c r="G39" s="309" t="s">
        <v>714</v>
      </c>
      <c r="H39" s="309"/>
      <c r="I39" s="309"/>
      <c r="J39" s="309"/>
      <c r="K39" s="190"/>
    </row>
    <row r="40" spans="2:11" customFormat="1" ht="15" customHeight="1">
      <c r="B40" s="193"/>
      <c r="C40" s="194"/>
      <c r="D40" s="192"/>
      <c r="E40" s="195" t="s">
        <v>117</v>
      </c>
      <c r="F40" s="192"/>
      <c r="G40" s="309" t="s">
        <v>715</v>
      </c>
      <c r="H40" s="309"/>
      <c r="I40" s="309"/>
      <c r="J40" s="309"/>
      <c r="K40" s="190"/>
    </row>
    <row r="41" spans="2:11" customFormat="1" ht="15" customHeight="1">
      <c r="B41" s="193"/>
      <c r="C41" s="194"/>
      <c r="D41" s="192"/>
      <c r="E41" s="195" t="s">
        <v>118</v>
      </c>
      <c r="F41" s="192"/>
      <c r="G41" s="309" t="s">
        <v>716</v>
      </c>
      <c r="H41" s="309"/>
      <c r="I41" s="309"/>
      <c r="J41" s="309"/>
      <c r="K41" s="190"/>
    </row>
    <row r="42" spans="2:11" customFormat="1" ht="15" customHeight="1">
      <c r="B42" s="193"/>
      <c r="C42" s="194"/>
      <c r="D42" s="192"/>
      <c r="E42" s="195" t="s">
        <v>717</v>
      </c>
      <c r="F42" s="192"/>
      <c r="G42" s="309" t="s">
        <v>718</v>
      </c>
      <c r="H42" s="309"/>
      <c r="I42" s="309"/>
      <c r="J42" s="309"/>
      <c r="K42" s="190"/>
    </row>
    <row r="43" spans="2:11" customFormat="1" ht="15" customHeight="1">
      <c r="B43" s="193"/>
      <c r="C43" s="194"/>
      <c r="D43" s="192"/>
      <c r="E43" s="195"/>
      <c r="F43" s="192"/>
      <c r="G43" s="309" t="s">
        <v>719</v>
      </c>
      <c r="H43" s="309"/>
      <c r="I43" s="309"/>
      <c r="J43" s="309"/>
      <c r="K43" s="190"/>
    </row>
    <row r="44" spans="2:11" customFormat="1" ht="15" customHeight="1">
      <c r="B44" s="193"/>
      <c r="C44" s="194"/>
      <c r="D44" s="192"/>
      <c r="E44" s="195" t="s">
        <v>720</v>
      </c>
      <c r="F44" s="192"/>
      <c r="G44" s="309" t="s">
        <v>721</v>
      </c>
      <c r="H44" s="309"/>
      <c r="I44" s="309"/>
      <c r="J44" s="309"/>
      <c r="K44" s="190"/>
    </row>
    <row r="45" spans="2:11" customFormat="1" ht="15" customHeight="1">
      <c r="B45" s="193"/>
      <c r="C45" s="194"/>
      <c r="D45" s="192"/>
      <c r="E45" s="195" t="s">
        <v>120</v>
      </c>
      <c r="F45" s="192"/>
      <c r="G45" s="309" t="s">
        <v>722</v>
      </c>
      <c r="H45" s="309"/>
      <c r="I45" s="309"/>
      <c r="J45" s="309"/>
      <c r="K45" s="190"/>
    </row>
    <row r="46" spans="2:11" customFormat="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190"/>
    </row>
    <row r="47" spans="2:11" customFormat="1" ht="15" customHeight="1">
      <c r="B47" s="193"/>
      <c r="C47" s="194"/>
      <c r="D47" s="309" t="s">
        <v>723</v>
      </c>
      <c r="E47" s="309"/>
      <c r="F47" s="309"/>
      <c r="G47" s="309"/>
      <c r="H47" s="309"/>
      <c r="I47" s="309"/>
      <c r="J47" s="309"/>
      <c r="K47" s="190"/>
    </row>
    <row r="48" spans="2:11" customFormat="1" ht="15" customHeight="1">
      <c r="B48" s="193"/>
      <c r="C48" s="194"/>
      <c r="D48" s="194"/>
      <c r="E48" s="309" t="s">
        <v>724</v>
      </c>
      <c r="F48" s="309"/>
      <c r="G48" s="309"/>
      <c r="H48" s="309"/>
      <c r="I48" s="309"/>
      <c r="J48" s="309"/>
      <c r="K48" s="190"/>
    </row>
    <row r="49" spans="2:11" customFormat="1" ht="15" customHeight="1">
      <c r="B49" s="193"/>
      <c r="C49" s="194"/>
      <c r="D49" s="194"/>
      <c r="E49" s="309" t="s">
        <v>725</v>
      </c>
      <c r="F49" s="309"/>
      <c r="G49" s="309"/>
      <c r="H49" s="309"/>
      <c r="I49" s="309"/>
      <c r="J49" s="309"/>
      <c r="K49" s="190"/>
    </row>
    <row r="50" spans="2:11" customFormat="1" ht="15" customHeight="1">
      <c r="B50" s="193"/>
      <c r="C50" s="194"/>
      <c r="D50" s="194"/>
      <c r="E50" s="309" t="s">
        <v>726</v>
      </c>
      <c r="F50" s="309"/>
      <c r="G50" s="309"/>
      <c r="H50" s="309"/>
      <c r="I50" s="309"/>
      <c r="J50" s="309"/>
      <c r="K50" s="190"/>
    </row>
    <row r="51" spans="2:11" customFormat="1" ht="15" customHeight="1">
      <c r="B51" s="193"/>
      <c r="C51" s="194"/>
      <c r="D51" s="309" t="s">
        <v>727</v>
      </c>
      <c r="E51" s="309"/>
      <c r="F51" s="309"/>
      <c r="G51" s="309"/>
      <c r="H51" s="309"/>
      <c r="I51" s="309"/>
      <c r="J51" s="309"/>
      <c r="K51" s="190"/>
    </row>
    <row r="52" spans="2:11" customFormat="1" ht="25.5" customHeight="1">
      <c r="B52" s="189"/>
      <c r="C52" s="310" t="s">
        <v>728</v>
      </c>
      <c r="D52" s="310"/>
      <c r="E52" s="310"/>
      <c r="F52" s="310"/>
      <c r="G52" s="310"/>
      <c r="H52" s="310"/>
      <c r="I52" s="310"/>
      <c r="J52" s="310"/>
      <c r="K52" s="190"/>
    </row>
    <row r="53" spans="2:11" customFormat="1" ht="5.25" customHeight="1">
      <c r="B53" s="189"/>
      <c r="C53" s="191"/>
      <c r="D53" s="191"/>
      <c r="E53" s="191"/>
      <c r="F53" s="191"/>
      <c r="G53" s="191"/>
      <c r="H53" s="191"/>
      <c r="I53" s="191"/>
      <c r="J53" s="191"/>
      <c r="K53" s="190"/>
    </row>
    <row r="54" spans="2:11" customFormat="1" ht="15" customHeight="1">
      <c r="B54" s="189"/>
      <c r="C54" s="309" t="s">
        <v>729</v>
      </c>
      <c r="D54" s="309"/>
      <c r="E54" s="309"/>
      <c r="F54" s="309"/>
      <c r="G54" s="309"/>
      <c r="H54" s="309"/>
      <c r="I54" s="309"/>
      <c r="J54" s="309"/>
      <c r="K54" s="190"/>
    </row>
    <row r="55" spans="2:11" customFormat="1" ht="15" customHeight="1">
      <c r="B55" s="189"/>
      <c r="C55" s="309" t="s">
        <v>730</v>
      </c>
      <c r="D55" s="309"/>
      <c r="E55" s="309"/>
      <c r="F55" s="309"/>
      <c r="G55" s="309"/>
      <c r="H55" s="309"/>
      <c r="I55" s="309"/>
      <c r="J55" s="309"/>
      <c r="K55" s="190"/>
    </row>
    <row r="56" spans="2:11" customFormat="1" ht="12.75" customHeight="1">
      <c r="B56" s="189"/>
      <c r="C56" s="192"/>
      <c r="D56" s="192"/>
      <c r="E56" s="192"/>
      <c r="F56" s="192"/>
      <c r="G56" s="192"/>
      <c r="H56" s="192"/>
      <c r="I56" s="192"/>
      <c r="J56" s="192"/>
      <c r="K56" s="190"/>
    </row>
    <row r="57" spans="2:11" customFormat="1" ht="15" customHeight="1">
      <c r="B57" s="189"/>
      <c r="C57" s="309" t="s">
        <v>731</v>
      </c>
      <c r="D57" s="309"/>
      <c r="E57" s="309"/>
      <c r="F57" s="309"/>
      <c r="G57" s="309"/>
      <c r="H57" s="309"/>
      <c r="I57" s="309"/>
      <c r="J57" s="309"/>
      <c r="K57" s="190"/>
    </row>
    <row r="58" spans="2:11" customFormat="1" ht="15" customHeight="1">
      <c r="B58" s="189"/>
      <c r="C58" s="194"/>
      <c r="D58" s="309" t="s">
        <v>732</v>
      </c>
      <c r="E58" s="309"/>
      <c r="F58" s="309"/>
      <c r="G58" s="309"/>
      <c r="H58" s="309"/>
      <c r="I58" s="309"/>
      <c r="J58" s="309"/>
      <c r="K58" s="190"/>
    </row>
    <row r="59" spans="2:11" customFormat="1" ht="15" customHeight="1">
      <c r="B59" s="189"/>
      <c r="C59" s="194"/>
      <c r="D59" s="309" t="s">
        <v>733</v>
      </c>
      <c r="E59" s="309"/>
      <c r="F59" s="309"/>
      <c r="G59" s="309"/>
      <c r="H59" s="309"/>
      <c r="I59" s="309"/>
      <c r="J59" s="309"/>
      <c r="K59" s="190"/>
    </row>
    <row r="60" spans="2:11" customFormat="1" ht="15" customHeight="1">
      <c r="B60" s="189"/>
      <c r="C60" s="194"/>
      <c r="D60" s="309" t="s">
        <v>734</v>
      </c>
      <c r="E60" s="309"/>
      <c r="F60" s="309"/>
      <c r="G60" s="309"/>
      <c r="H60" s="309"/>
      <c r="I60" s="309"/>
      <c r="J60" s="309"/>
      <c r="K60" s="190"/>
    </row>
    <row r="61" spans="2:11" customFormat="1" ht="15" customHeight="1">
      <c r="B61" s="189"/>
      <c r="C61" s="194"/>
      <c r="D61" s="309" t="s">
        <v>735</v>
      </c>
      <c r="E61" s="309"/>
      <c r="F61" s="309"/>
      <c r="G61" s="309"/>
      <c r="H61" s="309"/>
      <c r="I61" s="309"/>
      <c r="J61" s="309"/>
      <c r="K61" s="190"/>
    </row>
    <row r="62" spans="2:11" customFormat="1" ht="15" customHeight="1">
      <c r="B62" s="189"/>
      <c r="C62" s="194"/>
      <c r="D62" s="312" t="s">
        <v>736</v>
      </c>
      <c r="E62" s="312"/>
      <c r="F62" s="312"/>
      <c r="G62" s="312"/>
      <c r="H62" s="312"/>
      <c r="I62" s="312"/>
      <c r="J62" s="312"/>
      <c r="K62" s="190"/>
    </row>
    <row r="63" spans="2:11" customFormat="1" ht="15" customHeight="1">
      <c r="B63" s="189"/>
      <c r="C63" s="194"/>
      <c r="D63" s="309" t="s">
        <v>737</v>
      </c>
      <c r="E63" s="309"/>
      <c r="F63" s="309"/>
      <c r="G63" s="309"/>
      <c r="H63" s="309"/>
      <c r="I63" s="309"/>
      <c r="J63" s="309"/>
      <c r="K63" s="190"/>
    </row>
    <row r="64" spans="2:11" customFormat="1" ht="12.75" customHeight="1">
      <c r="B64" s="189"/>
      <c r="C64" s="194"/>
      <c r="D64" s="194"/>
      <c r="E64" s="197"/>
      <c r="F64" s="194"/>
      <c r="G64" s="194"/>
      <c r="H64" s="194"/>
      <c r="I64" s="194"/>
      <c r="J64" s="194"/>
      <c r="K64" s="190"/>
    </row>
    <row r="65" spans="2:11" customFormat="1" ht="15" customHeight="1">
      <c r="B65" s="189"/>
      <c r="C65" s="194"/>
      <c r="D65" s="309" t="s">
        <v>738</v>
      </c>
      <c r="E65" s="309"/>
      <c r="F65" s="309"/>
      <c r="G65" s="309"/>
      <c r="H65" s="309"/>
      <c r="I65" s="309"/>
      <c r="J65" s="309"/>
      <c r="K65" s="190"/>
    </row>
    <row r="66" spans="2:11" customFormat="1" ht="15" customHeight="1">
      <c r="B66" s="189"/>
      <c r="C66" s="194"/>
      <c r="D66" s="312" t="s">
        <v>739</v>
      </c>
      <c r="E66" s="312"/>
      <c r="F66" s="312"/>
      <c r="G66" s="312"/>
      <c r="H66" s="312"/>
      <c r="I66" s="312"/>
      <c r="J66" s="312"/>
      <c r="K66" s="190"/>
    </row>
    <row r="67" spans="2:11" customFormat="1" ht="15" customHeight="1">
      <c r="B67" s="189"/>
      <c r="C67" s="194"/>
      <c r="D67" s="309" t="s">
        <v>740</v>
      </c>
      <c r="E67" s="309"/>
      <c r="F67" s="309"/>
      <c r="G67" s="309"/>
      <c r="H67" s="309"/>
      <c r="I67" s="309"/>
      <c r="J67" s="309"/>
      <c r="K67" s="190"/>
    </row>
    <row r="68" spans="2:11" customFormat="1" ht="15" customHeight="1">
      <c r="B68" s="189"/>
      <c r="C68" s="194"/>
      <c r="D68" s="309" t="s">
        <v>741</v>
      </c>
      <c r="E68" s="309"/>
      <c r="F68" s="309"/>
      <c r="G68" s="309"/>
      <c r="H68" s="309"/>
      <c r="I68" s="309"/>
      <c r="J68" s="309"/>
      <c r="K68" s="190"/>
    </row>
    <row r="69" spans="2:11" customFormat="1" ht="15" customHeight="1">
      <c r="B69" s="189"/>
      <c r="C69" s="194"/>
      <c r="D69" s="309" t="s">
        <v>742</v>
      </c>
      <c r="E69" s="309"/>
      <c r="F69" s="309"/>
      <c r="G69" s="309"/>
      <c r="H69" s="309"/>
      <c r="I69" s="309"/>
      <c r="J69" s="309"/>
      <c r="K69" s="190"/>
    </row>
    <row r="70" spans="2:11" customFormat="1" ht="15" customHeight="1">
      <c r="B70" s="189"/>
      <c r="C70" s="194"/>
      <c r="D70" s="309" t="s">
        <v>743</v>
      </c>
      <c r="E70" s="309"/>
      <c r="F70" s="309"/>
      <c r="G70" s="309"/>
      <c r="H70" s="309"/>
      <c r="I70" s="309"/>
      <c r="J70" s="309"/>
      <c r="K70" s="190"/>
    </row>
    <row r="71" spans="2:11" customFormat="1" ht="12.75" customHeight="1">
      <c r="B71" s="198"/>
      <c r="C71" s="199"/>
      <c r="D71" s="199"/>
      <c r="E71" s="199"/>
      <c r="F71" s="199"/>
      <c r="G71" s="199"/>
      <c r="H71" s="199"/>
      <c r="I71" s="199"/>
      <c r="J71" s="199"/>
      <c r="K71" s="200"/>
    </row>
    <row r="72" spans="2:11" customFormat="1" ht="18.75" customHeight="1">
      <c r="B72" s="201"/>
      <c r="C72" s="201"/>
      <c r="D72" s="201"/>
      <c r="E72" s="201"/>
      <c r="F72" s="201"/>
      <c r="G72" s="201"/>
      <c r="H72" s="201"/>
      <c r="I72" s="201"/>
      <c r="J72" s="201"/>
      <c r="K72" s="202"/>
    </row>
    <row r="73" spans="2:11" customFormat="1" ht="18.75" customHeight="1">
      <c r="B73" s="202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2:11" customFormat="1" ht="7.5" customHeight="1">
      <c r="B74" s="203"/>
      <c r="C74" s="204"/>
      <c r="D74" s="204"/>
      <c r="E74" s="204"/>
      <c r="F74" s="204"/>
      <c r="G74" s="204"/>
      <c r="H74" s="204"/>
      <c r="I74" s="204"/>
      <c r="J74" s="204"/>
      <c r="K74" s="205"/>
    </row>
    <row r="75" spans="2:11" customFormat="1" ht="45" customHeight="1">
      <c r="B75" s="206"/>
      <c r="C75" s="313" t="s">
        <v>744</v>
      </c>
      <c r="D75" s="313"/>
      <c r="E75" s="313"/>
      <c r="F75" s="313"/>
      <c r="G75" s="313"/>
      <c r="H75" s="313"/>
      <c r="I75" s="313"/>
      <c r="J75" s="313"/>
      <c r="K75" s="207"/>
    </row>
    <row r="76" spans="2:11" customFormat="1" ht="17.25" customHeight="1">
      <c r="B76" s="206"/>
      <c r="C76" s="208" t="s">
        <v>745</v>
      </c>
      <c r="D76" s="208"/>
      <c r="E76" s="208"/>
      <c r="F76" s="208" t="s">
        <v>746</v>
      </c>
      <c r="G76" s="209"/>
      <c r="H76" s="208" t="s">
        <v>64</v>
      </c>
      <c r="I76" s="208" t="s">
        <v>67</v>
      </c>
      <c r="J76" s="208" t="s">
        <v>747</v>
      </c>
      <c r="K76" s="207"/>
    </row>
    <row r="77" spans="2:11" customFormat="1" ht="17.25" customHeight="1">
      <c r="B77" s="206"/>
      <c r="C77" s="210" t="s">
        <v>748</v>
      </c>
      <c r="D77" s="210"/>
      <c r="E77" s="210"/>
      <c r="F77" s="211" t="s">
        <v>749</v>
      </c>
      <c r="G77" s="212"/>
      <c r="H77" s="210"/>
      <c r="I77" s="210"/>
      <c r="J77" s="210" t="s">
        <v>750</v>
      </c>
      <c r="K77" s="207"/>
    </row>
    <row r="78" spans="2:11" customFormat="1" ht="5.25" customHeight="1">
      <c r="B78" s="206"/>
      <c r="C78" s="213"/>
      <c r="D78" s="213"/>
      <c r="E78" s="213"/>
      <c r="F78" s="213"/>
      <c r="G78" s="214"/>
      <c r="H78" s="213"/>
      <c r="I78" s="213"/>
      <c r="J78" s="213"/>
      <c r="K78" s="207"/>
    </row>
    <row r="79" spans="2:11" customFormat="1" ht="15" customHeight="1">
      <c r="B79" s="206"/>
      <c r="C79" s="195" t="s">
        <v>63</v>
      </c>
      <c r="D79" s="215"/>
      <c r="E79" s="215"/>
      <c r="F79" s="216" t="s">
        <v>751</v>
      </c>
      <c r="G79" s="217"/>
      <c r="H79" s="195" t="s">
        <v>752</v>
      </c>
      <c r="I79" s="195" t="s">
        <v>753</v>
      </c>
      <c r="J79" s="195">
        <v>20</v>
      </c>
      <c r="K79" s="207"/>
    </row>
    <row r="80" spans="2:11" customFormat="1" ht="15" customHeight="1">
      <c r="B80" s="206"/>
      <c r="C80" s="195" t="s">
        <v>754</v>
      </c>
      <c r="D80" s="195"/>
      <c r="E80" s="195"/>
      <c r="F80" s="216" t="s">
        <v>751</v>
      </c>
      <c r="G80" s="217"/>
      <c r="H80" s="195" t="s">
        <v>755</v>
      </c>
      <c r="I80" s="195" t="s">
        <v>753</v>
      </c>
      <c r="J80" s="195">
        <v>120</v>
      </c>
      <c r="K80" s="207"/>
    </row>
    <row r="81" spans="2:11" customFormat="1" ht="15" customHeight="1">
      <c r="B81" s="218"/>
      <c r="C81" s="195" t="s">
        <v>756</v>
      </c>
      <c r="D81" s="195"/>
      <c r="E81" s="195"/>
      <c r="F81" s="216" t="s">
        <v>757</v>
      </c>
      <c r="G81" s="217"/>
      <c r="H81" s="195" t="s">
        <v>758</v>
      </c>
      <c r="I81" s="195" t="s">
        <v>753</v>
      </c>
      <c r="J81" s="195">
        <v>50</v>
      </c>
      <c r="K81" s="207"/>
    </row>
    <row r="82" spans="2:11" customFormat="1" ht="15" customHeight="1">
      <c r="B82" s="218"/>
      <c r="C82" s="195" t="s">
        <v>759</v>
      </c>
      <c r="D82" s="195"/>
      <c r="E82" s="195"/>
      <c r="F82" s="216" t="s">
        <v>751</v>
      </c>
      <c r="G82" s="217"/>
      <c r="H82" s="195" t="s">
        <v>760</v>
      </c>
      <c r="I82" s="195" t="s">
        <v>761</v>
      </c>
      <c r="J82" s="195"/>
      <c r="K82" s="207"/>
    </row>
    <row r="83" spans="2:11" customFormat="1" ht="15" customHeight="1">
      <c r="B83" s="218"/>
      <c r="C83" s="195" t="s">
        <v>762</v>
      </c>
      <c r="D83" s="195"/>
      <c r="E83" s="195"/>
      <c r="F83" s="216" t="s">
        <v>757</v>
      </c>
      <c r="G83" s="195"/>
      <c r="H83" s="195" t="s">
        <v>763</v>
      </c>
      <c r="I83" s="195" t="s">
        <v>753</v>
      </c>
      <c r="J83" s="195">
        <v>15</v>
      </c>
      <c r="K83" s="207"/>
    </row>
    <row r="84" spans="2:11" customFormat="1" ht="15" customHeight="1">
      <c r="B84" s="218"/>
      <c r="C84" s="195" t="s">
        <v>764</v>
      </c>
      <c r="D84" s="195"/>
      <c r="E84" s="195"/>
      <c r="F84" s="216" t="s">
        <v>757</v>
      </c>
      <c r="G84" s="195"/>
      <c r="H84" s="195" t="s">
        <v>765</v>
      </c>
      <c r="I84" s="195" t="s">
        <v>753</v>
      </c>
      <c r="J84" s="195">
        <v>15</v>
      </c>
      <c r="K84" s="207"/>
    </row>
    <row r="85" spans="2:11" customFormat="1" ht="15" customHeight="1">
      <c r="B85" s="218"/>
      <c r="C85" s="195" t="s">
        <v>766</v>
      </c>
      <c r="D85" s="195"/>
      <c r="E85" s="195"/>
      <c r="F85" s="216" t="s">
        <v>757</v>
      </c>
      <c r="G85" s="195"/>
      <c r="H85" s="195" t="s">
        <v>767</v>
      </c>
      <c r="I85" s="195" t="s">
        <v>753</v>
      </c>
      <c r="J85" s="195">
        <v>20</v>
      </c>
      <c r="K85" s="207"/>
    </row>
    <row r="86" spans="2:11" customFormat="1" ht="15" customHeight="1">
      <c r="B86" s="218"/>
      <c r="C86" s="195" t="s">
        <v>768</v>
      </c>
      <c r="D86" s="195"/>
      <c r="E86" s="195"/>
      <c r="F86" s="216" t="s">
        <v>757</v>
      </c>
      <c r="G86" s="195"/>
      <c r="H86" s="195" t="s">
        <v>769</v>
      </c>
      <c r="I86" s="195" t="s">
        <v>753</v>
      </c>
      <c r="J86" s="195">
        <v>20</v>
      </c>
      <c r="K86" s="207"/>
    </row>
    <row r="87" spans="2:11" customFormat="1" ht="15" customHeight="1">
      <c r="B87" s="218"/>
      <c r="C87" s="195" t="s">
        <v>770</v>
      </c>
      <c r="D87" s="195"/>
      <c r="E87" s="195"/>
      <c r="F87" s="216" t="s">
        <v>757</v>
      </c>
      <c r="G87" s="217"/>
      <c r="H87" s="195" t="s">
        <v>771</v>
      </c>
      <c r="I87" s="195" t="s">
        <v>753</v>
      </c>
      <c r="J87" s="195">
        <v>50</v>
      </c>
      <c r="K87" s="207"/>
    </row>
    <row r="88" spans="2:11" customFormat="1" ht="15" customHeight="1">
      <c r="B88" s="218"/>
      <c r="C88" s="195" t="s">
        <v>772</v>
      </c>
      <c r="D88" s="195"/>
      <c r="E88" s="195"/>
      <c r="F88" s="216" t="s">
        <v>757</v>
      </c>
      <c r="G88" s="217"/>
      <c r="H88" s="195" t="s">
        <v>773</v>
      </c>
      <c r="I88" s="195" t="s">
        <v>753</v>
      </c>
      <c r="J88" s="195">
        <v>20</v>
      </c>
      <c r="K88" s="207"/>
    </row>
    <row r="89" spans="2:11" customFormat="1" ht="15" customHeight="1">
      <c r="B89" s="218"/>
      <c r="C89" s="195" t="s">
        <v>774</v>
      </c>
      <c r="D89" s="195"/>
      <c r="E89" s="195"/>
      <c r="F89" s="216" t="s">
        <v>757</v>
      </c>
      <c r="G89" s="217"/>
      <c r="H89" s="195" t="s">
        <v>775</v>
      </c>
      <c r="I89" s="195" t="s">
        <v>753</v>
      </c>
      <c r="J89" s="195">
        <v>20</v>
      </c>
      <c r="K89" s="207"/>
    </row>
    <row r="90" spans="2:11" customFormat="1" ht="15" customHeight="1">
      <c r="B90" s="218"/>
      <c r="C90" s="195" t="s">
        <v>776</v>
      </c>
      <c r="D90" s="195"/>
      <c r="E90" s="195"/>
      <c r="F90" s="216" t="s">
        <v>757</v>
      </c>
      <c r="G90" s="217"/>
      <c r="H90" s="195" t="s">
        <v>777</v>
      </c>
      <c r="I90" s="195" t="s">
        <v>753</v>
      </c>
      <c r="J90" s="195">
        <v>50</v>
      </c>
      <c r="K90" s="207"/>
    </row>
    <row r="91" spans="2:11" customFormat="1" ht="15" customHeight="1">
      <c r="B91" s="218"/>
      <c r="C91" s="195" t="s">
        <v>778</v>
      </c>
      <c r="D91" s="195"/>
      <c r="E91" s="195"/>
      <c r="F91" s="216" t="s">
        <v>757</v>
      </c>
      <c r="G91" s="217"/>
      <c r="H91" s="195" t="s">
        <v>778</v>
      </c>
      <c r="I91" s="195" t="s">
        <v>753</v>
      </c>
      <c r="J91" s="195">
        <v>50</v>
      </c>
      <c r="K91" s="207"/>
    </row>
    <row r="92" spans="2:11" customFormat="1" ht="15" customHeight="1">
      <c r="B92" s="218"/>
      <c r="C92" s="195" t="s">
        <v>779</v>
      </c>
      <c r="D92" s="195"/>
      <c r="E92" s="195"/>
      <c r="F92" s="216" t="s">
        <v>757</v>
      </c>
      <c r="G92" s="217"/>
      <c r="H92" s="195" t="s">
        <v>780</v>
      </c>
      <c r="I92" s="195" t="s">
        <v>753</v>
      </c>
      <c r="J92" s="195">
        <v>255</v>
      </c>
      <c r="K92" s="207"/>
    </row>
    <row r="93" spans="2:11" customFormat="1" ht="15" customHeight="1">
      <c r="B93" s="218"/>
      <c r="C93" s="195" t="s">
        <v>781</v>
      </c>
      <c r="D93" s="195"/>
      <c r="E93" s="195"/>
      <c r="F93" s="216" t="s">
        <v>751</v>
      </c>
      <c r="G93" s="217"/>
      <c r="H93" s="195" t="s">
        <v>782</v>
      </c>
      <c r="I93" s="195" t="s">
        <v>783</v>
      </c>
      <c r="J93" s="195"/>
      <c r="K93" s="207"/>
    </row>
    <row r="94" spans="2:11" customFormat="1" ht="15" customHeight="1">
      <c r="B94" s="218"/>
      <c r="C94" s="195" t="s">
        <v>784</v>
      </c>
      <c r="D94" s="195"/>
      <c r="E94" s="195"/>
      <c r="F94" s="216" t="s">
        <v>751</v>
      </c>
      <c r="G94" s="217"/>
      <c r="H94" s="195" t="s">
        <v>785</v>
      </c>
      <c r="I94" s="195" t="s">
        <v>786</v>
      </c>
      <c r="J94" s="195"/>
      <c r="K94" s="207"/>
    </row>
    <row r="95" spans="2:11" customFormat="1" ht="15" customHeight="1">
      <c r="B95" s="218"/>
      <c r="C95" s="195" t="s">
        <v>787</v>
      </c>
      <c r="D95" s="195"/>
      <c r="E95" s="195"/>
      <c r="F95" s="216" t="s">
        <v>751</v>
      </c>
      <c r="G95" s="217"/>
      <c r="H95" s="195" t="s">
        <v>787</v>
      </c>
      <c r="I95" s="195" t="s">
        <v>786</v>
      </c>
      <c r="J95" s="195"/>
      <c r="K95" s="207"/>
    </row>
    <row r="96" spans="2:11" customFormat="1" ht="15" customHeight="1">
      <c r="B96" s="218"/>
      <c r="C96" s="195" t="s">
        <v>48</v>
      </c>
      <c r="D96" s="195"/>
      <c r="E96" s="195"/>
      <c r="F96" s="216" t="s">
        <v>751</v>
      </c>
      <c r="G96" s="217"/>
      <c r="H96" s="195" t="s">
        <v>788</v>
      </c>
      <c r="I96" s="195" t="s">
        <v>786</v>
      </c>
      <c r="J96" s="195"/>
      <c r="K96" s="207"/>
    </row>
    <row r="97" spans="2:11" customFormat="1" ht="15" customHeight="1">
      <c r="B97" s="218"/>
      <c r="C97" s="195" t="s">
        <v>58</v>
      </c>
      <c r="D97" s="195"/>
      <c r="E97" s="195"/>
      <c r="F97" s="216" t="s">
        <v>751</v>
      </c>
      <c r="G97" s="217"/>
      <c r="H97" s="195" t="s">
        <v>789</v>
      </c>
      <c r="I97" s="195" t="s">
        <v>786</v>
      </c>
      <c r="J97" s="195"/>
      <c r="K97" s="207"/>
    </row>
    <row r="98" spans="2:11" customFormat="1" ht="15" customHeight="1">
      <c r="B98" s="219"/>
      <c r="C98" s="220"/>
      <c r="D98" s="220"/>
      <c r="E98" s="220"/>
      <c r="F98" s="220"/>
      <c r="G98" s="220"/>
      <c r="H98" s="220"/>
      <c r="I98" s="220"/>
      <c r="J98" s="220"/>
      <c r="K98" s="221"/>
    </row>
    <row r="99" spans="2:11" customFormat="1" ht="18.7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2"/>
    </row>
    <row r="100" spans="2:11" customFormat="1" ht="18.75" customHeight="1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customFormat="1" ht="7.5" customHeight="1">
      <c r="B101" s="203"/>
      <c r="C101" s="204"/>
      <c r="D101" s="204"/>
      <c r="E101" s="204"/>
      <c r="F101" s="204"/>
      <c r="G101" s="204"/>
      <c r="H101" s="204"/>
      <c r="I101" s="204"/>
      <c r="J101" s="204"/>
      <c r="K101" s="205"/>
    </row>
    <row r="102" spans="2:11" customFormat="1" ht="45" customHeight="1">
      <c r="B102" s="206"/>
      <c r="C102" s="313" t="s">
        <v>790</v>
      </c>
      <c r="D102" s="313"/>
      <c r="E102" s="313"/>
      <c r="F102" s="313"/>
      <c r="G102" s="313"/>
      <c r="H102" s="313"/>
      <c r="I102" s="313"/>
      <c r="J102" s="313"/>
      <c r="K102" s="207"/>
    </row>
    <row r="103" spans="2:11" customFormat="1" ht="17.25" customHeight="1">
      <c r="B103" s="206"/>
      <c r="C103" s="208" t="s">
        <v>745</v>
      </c>
      <c r="D103" s="208"/>
      <c r="E103" s="208"/>
      <c r="F103" s="208" t="s">
        <v>746</v>
      </c>
      <c r="G103" s="209"/>
      <c r="H103" s="208" t="s">
        <v>64</v>
      </c>
      <c r="I103" s="208" t="s">
        <v>67</v>
      </c>
      <c r="J103" s="208" t="s">
        <v>747</v>
      </c>
      <c r="K103" s="207"/>
    </row>
    <row r="104" spans="2:11" customFormat="1" ht="17.25" customHeight="1">
      <c r="B104" s="206"/>
      <c r="C104" s="210" t="s">
        <v>748</v>
      </c>
      <c r="D104" s="210"/>
      <c r="E104" s="210"/>
      <c r="F104" s="211" t="s">
        <v>749</v>
      </c>
      <c r="G104" s="212"/>
      <c r="H104" s="210"/>
      <c r="I104" s="210"/>
      <c r="J104" s="210" t="s">
        <v>750</v>
      </c>
      <c r="K104" s="207"/>
    </row>
    <row r="105" spans="2:11" customFormat="1" ht="5.25" customHeight="1">
      <c r="B105" s="206"/>
      <c r="C105" s="208"/>
      <c r="D105" s="208"/>
      <c r="E105" s="208"/>
      <c r="F105" s="208"/>
      <c r="G105" s="224"/>
      <c r="H105" s="208"/>
      <c r="I105" s="208"/>
      <c r="J105" s="208"/>
      <c r="K105" s="207"/>
    </row>
    <row r="106" spans="2:11" customFormat="1" ht="15" customHeight="1">
      <c r="B106" s="206"/>
      <c r="C106" s="195" t="s">
        <v>63</v>
      </c>
      <c r="D106" s="215"/>
      <c r="E106" s="215"/>
      <c r="F106" s="216" t="s">
        <v>751</v>
      </c>
      <c r="G106" s="195"/>
      <c r="H106" s="195" t="s">
        <v>791</v>
      </c>
      <c r="I106" s="195" t="s">
        <v>753</v>
      </c>
      <c r="J106" s="195">
        <v>20</v>
      </c>
      <c r="K106" s="207"/>
    </row>
    <row r="107" spans="2:11" customFormat="1" ht="15" customHeight="1">
      <c r="B107" s="206"/>
      <c r="C107" s="195" t="s">
        <v>754</v>
      </c>
      <c r="D107" s="195"/>
      <c r="E107" s="195"/>
      <c r="F107" s="216" t="s">
        <v>751</v>
      </c>
      <c r="G107" s="195"/>
      <c r="H107" s="195" t="s">
        <v>791</v>
      </c>
      <c r="I107" s="195" t="s">
        <v>753</v>
      </c>
      <c r="J107" s="195">
        <v>120</v>
      </c>
      <c r="K107" s="207"/>
    </row>
    <row r="108" spans="2:11" customFormat="1" ht="15" customHeight="1">
      <c r="B108" s="218"/>
      <c r="C108" s="195" t="s">
        <v>756</v>
      </c>
      <c r="D108" s="195"/>
      <c r="E108" s="195"/>
      <c r="F108" s="216" t="s">
        <v>757</v>
      </c>
      <c r="G108" s="195"/>
      <c r="H108" s="195" t="s">
        <v>791</v>
      </c>
      <c r="I108" s="195" t="s">
        <v>753</v>
      </c>
      <c r="J108" s="195">
        <v>50</v>
      </c>
      <c r="K108" s="207"/>
    </row>
    <row r="109" spans="2:11" customFormat="1" ht="15" customHeight="1">
      <c r="B109" s="218"/>
      <c r="C109" s="195" t="s">
        <v>759</v>
      </c>
      <c r="D109" s="195"/>
      <c r="E109" s="195"/>
      <c r="F109" s="216" t="s">
        <v>751</v>
      </c>
      <c r="G109" s="195"/>
      <c r="H109" s="195" t="s">
        <v>791</v>
      </c>
      <c r="I109" s="195" t="s">
        <v>761</v>
      </c>
      <c r="J109" s="195"/>
      <c r="K109" s="207"/>
    </row>
    <row r="110" spans="2:11" customFormat="1" ht="15" customHeight="1">
      <c r="B110" s="218"/>
      <c r="C110" s="195" t="s">
        <v>770</v>
      </c>
      <c r="D110" s="195"/>
      <c r="E110" s="195"/>
      <c r="F110" s="216" t="s">
        <v>757</v>
      </c>
      <c r="G110" s="195"/>
      <c r="H110" s="195" t="s">
        <v>791</v>
      </c>
      <c r="I110" s="195" t="s">
        <v>753</v>
      </c>
      <c r="J110" s="195">
        <v>50</v>
      </c>
      <c r="K110" s="207"/>
    </row>
    <row r="111" spans="2:11" customFormat="1" ht="15" customHeight="1">
      <c r="B111" s="218"/>
      <c r="C111" s="195" t="s">
        <v>778</v>
      </c>
      <c r="D111" s="195"/>
      <c r="E111" s="195"/>
      <c r="F111" s="216" t="s">
        <v>757</v>
      </c>
      <c r="G111" s="195"/>
      <c r="H111" s="195" t="s">
        <v>791</v>
      </c>
      <c r="I111" s="195" t="s">
        <v>753</v>
      </c>
      <c r="J111" s="195">
        <v>50</v>
      </c>
      <c r="K111" s="207"/>
    </row>
    <row r="112" spans="2:11" customFormat="1" ht="15" customHeight="1">
      <c r="B112" s="218"/>
      <c r="C112" s="195" t="s">
        <v>776</v>
      </c>
      <c r="D112" s="195"/>
      <c r="E112" s="195"/>
      <c r="F112" s="216" t="s">
        <v>757</v>
      </c>
      <c r="G112" s="195"/>
      <c r="H112" s="195" t="s">
        <v>791</v>
      </c>
      <c r="I112" s="195" t="s">
        <v>753</v>
      </c>
      <c r="J112" s="195">
        <v>50</v>
      </c>
      <c r="K112" s="207"/>
    </row>
    <row r="113" spans="2:11" customFormat="1" ht="15" customHeight="1">
      <c r="B113" s="218"/>
      <c r="C113" s="195" t="s">
        <v>63</v>
      </c>
      <c r="D113" s="195"/>
      <c r="E113" s="195"/>
      <c r="F113" s="216" t="s">
        <v>751</v>
      </c>
      <c r="G113" s="195"/>
      <c r="H113" s="195" t="s">
        <v>792</v>
      </c>
      <c r="I113" s="195" t="s">
        <v>753</v>
      </c>
      <c r="J113" s="195">
        <v>20</v>
      </c>
      <c r="K113" s="207"/>
    </row>
    <row r="114" spans="2:11" customFormat="1" ht="15" customHeight="1">
      <c r="B114" s="218"/>
      <c r="C114" s="195" t="s">
        <v>793</v>
      </c>
      <c r="D114" s="195"/>
      <c r="E114" s="195"/>
      <c r="F114" s="216" t="s">
        <v>751</v>
      </c>
      <c r="G114" s="195"/>
      <c r="H114" s="195" t="s">
        <v>794</v>
      </c>
      <c r="I114" s="195" t="s">
        <v>753</v>
      </c>
      <c r="J114" s="195">
        <v>120</v>
      </c>
      <c r="K114" s="207"/>
    </row>
    <row r="115" spans="2:11" customFormat="1" ht="15" customHeight="1">
      <c r="B115" s="218"/>
      <c r="C115" s="195" t="s">
        <v>48</v>
      </c>
      <c r="D115" s="195"/>
      <c r="E115" s="195"/>
      <c r="F115" s="216" t="s">
        <v>751</v>
      </c>
      <c r="G115" s="195"/>
      <c r="H115" s="195" t="s">
        <v>795</v>
      </c>
      <c r="I115" s="195" t="s">
        <v>786</v>
      </c>
      <c r="J115" s="195"/>
      <c r="K115" s="207"/>
    </row>
    <row r="116" spans="2:11" customFormat="1" ht="15" customHeight="1">
      <c r="B116" s="218"/>
      <c r="C116" s="195" t="s">
        <v>58</v>
      </c>
      <c r="D116" s="195"/>
      <c r="E116" s="195"/>
      <c r="F116" s="216" t="s">
        <v>751</v>
      </c>
      <c r="G116" s="195"/>
      <c r="H116" s="195" t="s">
        <v>796</v>
      </c>
      <c r="I116" s="195" t="s">
        <v>786</v>
      </c>
      <c r="J116" s="195"/>
      <c r="K116" s="207"/>
    </row>
    <row r="117" spans="2:11" customFormat="1" ht="15" customHeight="1">
      <c r="B117" s="218"/>
      <c r="C117" s="195" t="s">
        <v>67</v>
      </c>
      <c r="D117" s="195"/>
      <c r="E117" s="195"/>
      <c r="F117" s="216" t="s">
        <v>751</v>
      </c>
      <c r="G117" s="195"/>
      <c r="H117" s="195" t="s">
        <v>797</v>
      </c>
      <c r="I117" s="195" t="s">
        <v>798</v>
      </c>
      <c r="J117" s="195"/>
      <c r="K117" s="207"/>
    </row>
    <row r="118" spans="2:11" customFormat="1" ht="15" customHeight="1">
      <c r="B118" s="219"/>
      <c r="C118" s="225"/>
      <c r="D118" s="225"/>
      <c r="E118" s="225"/>
      <c r="F118" s="225"/>
      <c r="G118" s="225"/>
      <c r="H118" s="225"/>
      <c r="I118" s="225"/>
      <c r="J118" s="225"/>
      <c r="K118" s="221"/>
    </row>
    <row r="119" spans="2:11" customFormat="1" ht="18.75" customHeight="1">
      <c r="B119" s="226"/>
      <c r="C119" s="227"/>
      <c r="D119" s="227"/>
      <c r="E119" s="227"/>
      <c r="F119" s="228"/>
      <c r="G119" s="227"/>
      <c r="H119" s="227"/>
      <c r="I119" s="227"/>
      <c r="J119" s="227"/>
      <c r="K119" s="226"/>
    </row>
    <row r="120" spans="2:11" customFormat="1" ht="18.75" customHeight="1"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</row>
    <row r="121" spans="2:11" customFormat="1" ht="7.5" customHeight="1">
      <c r="B121" s="229"/>
      <c r="C121" s="230"/>
      <c r="D121" s="230"/>
      <c r="E121" s="230"/>
      <c r="F121" s="230"/>
      <c r="G121" s="230"/>
      <c r="H121" s="230"/>
      <c r="I121" s="230"/>
      <c r="J121" s="230"/>
      <c r="K121" s="231"/>
    </row>
    <row r="122" spans="2:11" customFormat="1" ht="45" customHeight="1">
      <c r="B122" s="232"/>
      <c r="C122" s="311" t="s">
        <v>799</v>
      </c>
      <c r="D122" s="311"/>
      <c r="E122" s="311"/>
      <c r="F122" s="311"/>
      <c r="G122" s="311"/>
      <c r="H122" s="311"/>
      <c r="I122" s="311"/>
      <c r="J122" s="311"/>
      <c r="K122" s="233"/>
    </row>
    <row r="123" spans="2:11" customFormat="1" ht="17.25" customHeight="1">
      <c r="B123" s="234"/>
      <c r="C123" s="208" t="s">
        <v>745</v>
      </c>
      <c r="D123" s="208"/>
      <c r="E123" s="208"/>
      <c r="F123" s="208" t="s">
        <v>746</v>
      </c>
      <c r="G123" s="209"/>
      <c r="H123" s="208" t="s">
        <v>64</v>
      </c>
      <c r="I123" s="208" t="s">
        <v>67</v>
      </c>
      <c r="J123" s="208" t="s">
        <v>747</v>
      </c>
      <c r="K123" s="235"/>
    </row>
    <row r="124" spans="2:11" customFormat="1" ht="17.25" customHeight="1">
      <c r="B124" s="234"/>
      <c r="C124" s="210" t="s">
        <v>748</v>
      </c>
      <c r="D124" s="210"/>
      <c r="E124" s="210"/>
      <c r="F124" s="211" t="s">
        <v>749</v>
      </c>
      <c r="G124" s="212"/>
      <c r="H124" s="210"/>
      <c r="I124" s="210"/>
      <c r="J124" s="210" t="s">
        <v>750</v>
      </c>
      <c r="K124" s="235"/>
    </row>
    <row r="125" spans="2:11" customFormat="1" ht="5.25" customHeight="1">
      <c r="B125" s="236"/>
      <c r="C125" s="213"/>
      <c r="D125" s="213"/>
      <c r="E125" s="213"/>
      <c r="F125" s="213"/>
      <c r="G125" s="237"/>
      <c r="H125" s="213"/>
      <c r="I125" s="213"/>
      <c r="J125" s="213"/>
      <c r="K125" s="238"/>
    </row>
    <row r="126" spans="2:11" customFormat="1" ht="15" customHeight="1">
      <c r="B126" s="236"/>
      <c r="C126" s="195" t="s">
        <v>754</v>
      </c>
      <c r="D126" s="215"/>
      <c r="E126" s="215"/>
      <c r="F126" s="216" t="s">
        <v>751</v>
      </c>
      <c r="G126" s="195"/>
      <c r="H126" s="195" t="s">
        <v>791</v>
      </c>
      <c r="I126" s="195" t="s">
        <v>753</v>
      </c>
      <c r="J126" s="195">
        <v>120</v>
      </c>
      <c r="K126" s="239"/>
    </row>
    <row r="127" spans="2:11" customFormat="1" ht="15" customHeight="1">
      <c r="B127" s="236"/>
      <c r="C127" s="195" t="s">
        <v>800</v>
      </c>
      <c r="D127" s="195"/>
      <c r="E127" s="195"/>
      <c r="F127" s="216" t="s">
        <v>751</v>
      </c>
      <c r="G127" s="195"/>
      <c r="H127" s="195" t="s">
        <v>801</v>
      </c>
      <c r="I127" s="195" t="s">
        <v>753</v>
      </c>
      <c r="J127" s="195" t="s">
        <v>802</v>
      </c>
      <c r="K127" s="239"/>
    </row>
    <row r="128" spans="2:11" customFormat="1" ht="15" customHeight="1">
      <c r="B128" s="236"/>
      <c r="C128" s="195" t="s">
        <v>699</v>
      </c>
      <c r="D128" s="195"/>
      <c r="E128" s="195"/>
      <c r="F128" s="216" t="s">
        <v>751</v>
      </c>
      <c r="G128" s="195"/>
      <c r="H128" s="195" t="s">
        <v>803</v>
      </c>
      <c r="I128" s="195" t="s">
        <v>753</v>
      </c>
      <c r="J128" s="195" t="s">
        <v>802</v>
      </c>
      <c r="K128" s="239"/>
    </row>
    <row r="129" spans="2:11" customFormat="1" ht="15" customHeight="1">
      <c r="B129" s="236"/>
      <c r="C129" s="195" t="s">
        <v>762</v>
      </c>
      <c r="D129" s="195"/>
      <c r="E129" s="195"/>
      <c r="F129" s="216" t="s">
        <v>757</v>
      </c>
      <c r="G129" s="195"/>
      <c r="H129" s="195" t="s">
        <v>763</v>
      </c>
      <c r="I129" s="195" t="s">
        <v>753</v>
      </c>
      <c r="J129" s="195">
        <v>15</v>
      </c>
      <c r="K129" s="239"/>
    </row>
    <row r="130" spans="2:11" customFormat="1" ht="15" customHeight="1">
      <c r="B130" s="236"/>
      <c r="C130" s="195" t="s">
        <v>764</v>
      </c>
      <c r="D130" s="195"/>
      <c r="E130" s="195"/>
      <c r="F130" s="216" t="s">
        <v>757</v>
      </c>
      <c r="G130" s="195"/>
      <c r="H130" s="195" t="s">
        <v>765</v>
      </c>
      <c r="I130" s="195" t="s">
        <v>753</v>
      </c>
      <c r="J130" s="195">
        <v>15</v>
      </c>
      <c r="K130" s="239"/>
    </row>
    <row r="131" spans="2:11" customFormat="1" ht="15" customHeight="1">
      <c r="B131" s="236"/>
      <c r="C131" s="195" t="s">
        <v>766</v>
      </c>
      <c r="D131" s="195"/>
      <c r="E131" s="195"/>
      <c r="F131" s="216" t="s">
        <v>757</v>
      </c>
      <c r="G131" s="195"/>
      <c r="H131" s="195" t="s">
        <v>767</v>
      </c>
      <c r="I131" s="195" t="s">
        <v>753</v>
      </c>
      <c r="J131" s="195">
        <v>20</v>
      </c>
      <c r="K131" s="239"/>
    </row>
    <row r="132" spans="2:11" customFormat="1" ht="15" customHeight="1">
      <c r="B132" s="236"/>
      <c r="C132" s="195" t="s">
        <v>768</v>
      </c>
      <c r="D132" s="195"/>
      <c r="E132" s="195"/>
      <c r="F132" s="216" t="s">
        <v>757</v>
      </c>
      <c r="G132" s="195"/>
      <c r="H132" s="195" t="s">
        <v>769</v>
      </c>
      <c r="I132" s="195" t="s">
        <v>753</v>
      </c>
      <c r="J132" s="195">
        <v>20</v>
      </c>
      <c r="K132" s="239"/>
    </row>
    <row r="133" spans="2:11" customFormat="1" ht="15" customHeight="1">
      <c r="B133" s="236"/>
      <c r="C133" s="195" t="s">
        <v>756</v>
      </c>
      <c r="D133" s="195"/>
      <c r="E133" s="195"/>
      <c r="F133" s="216" t="s">
        <v>757</v>
      </c>
      <c r="G133" s="195"/>
      <c r="H133" s="195" t="s">
        <v>791</v>
      </c>
      <c r="I133" s="195" t="s">
        <v>753</v>
      </c>
      <c r="J133" s="195">
        <v>50</v>
      </c>
      <c r="K133" s="239"/>
    </row>
    <row r="134" spans="2:11" customFormat="1" ht="15" customHeight="1">
      <c r="B134" s="236"/>
      <c r="C134" s="195" t="s">
        <v>770</v>
      </c>
      <c r="D134" s="195"/>
      <c r="E134" s="195"/>
      <c r="F134" s="216" t="s">
        <v>757</v>
      </c>
      <c r="G134" s="195"/>
      <c r="H134" s="195" t="s">
        <v>791</v>
      </c>
      <c r="I134" s="195" t="s">
        <v>753</v>
      </c>
      <c r="J134" s="195">
        <v>50</v>
      </c>
      <c r="K134" s="239"/>
    </row>
    <row r="135" spans="2:11" customFormat="1" ht="15" customHeight="1">
      <c r="B135" s="236"/>
      <c r="C135" s="195" t="s">
        <v>776</v>
      </c>
      <c r="D135" s="195"/>
      <c r="E135" s="195"/>
      <c r="F135" s="216" t="s">
        <v>757</v>
      </c>
      <c r="G135" s="195"/>
      <c r="H135" s="195" t="s">
        <v>791</v>
      </c>
      <c r="I135" s="195" t="s">
        <v>753</v>
      </c>
      <c r="J135" s="195">
        <v>50</v>
      </c>
      <c r="K135" s="239"/>
    </row>
    <row r="136" spans="2:11" customFormat="1" ht="15" customHeight="1">
      <c r="B136" s="236"/>
      <c r="C136" s="195" t="s">
        <v>778</v>
      </c>
      <c r="D136" s="195"/>
      <c r="E136" s="195"/>
      <c r="F136" s="216" t="s">
        <v>757</v>
      </c>
      <c r="G136" s="195"/>
      <c r="H136" s="195" t="s">
        <v>791</v>
      </c>
      <c r="I136" s="195" t="s">
        <v>753</v>
      </c>
      <c r="J136" s="195">
        <v>50</v>
      </c>
      <c r="K136" s="239"/>
    </row>
    <row r="137" spans="2:11" customFormat="1" ht="15" customHeight="1">
      <c r="B137" s="236"/>
      <c r="C137" s="195" t="s">
        <v>779</v>
      </c>
      <c r="D137" s="195"/>
      <c r="E137" s="195"/>
      <c r="F137" s="216" t="s">
        <v>757</v>
      </c>
      <c r="G137" s="195"/>
      <c r="H137" s="195" t="s">
        <v>804</v>
      </c>
      <c r="I137" s="195" t="s">
        <v>753</v>
      </c>
      <c r="J137" s="195">
        <v>255</v>
      </c>
      <c r="K137" s="239"/>
    </row>
    <row r="138" spans="2:11" customFormat="1" ht="15" customHeight="1">
      <c r="B138" s="236"/>
      <c r="C138" s="195" t="s">
        <v>781</v>
      </c>
      <c r="D138" s="195"/>
      <c r="E138" s="195"/>
      <c r="F138" s="216" t="s">
        <v>751</v>
      </c>
      <c r="G138" s="195"/>
      <c r="H138" s="195" t="s">
        <v>805</v>
      </c>
      <c r="I138" s="195" t="s">
        <v>783</v>
      </c>
      <c r="J138" s="195"/>
      <c r="K138" s="239"/>
    </row>
    <row r="139" spans="2:11" customFormat="1" ht="15" customHeight="1">
      <c r="B139" s="236"/>
      <c r="C139" s="195" t="s">
        <v>784</v>
      </c>
      <c r="D139" s="195"/>
      <c r="E139" s="195"/>
      <c r="F139" s="216" t="s">
        <v>751</v>
      </c>
      <c r="G139" s="195"/>
      <c r="H139" s="195" t="s">
        <v>806</v>
      </c>
      <c r="I139" s="195" t="s">
        <v>786</v>
      </c>
      <c r="J139" s="195"/>
      <c r="K139" s="239"/>
    </row>
    <row r="140" spans="2:11" customFormat="1" ht="15" customHeight="1">
      <c r="B140" s="236"/>
      <c r="C140" s="195" t="s">
        <v>787</v>
      </c>
      <c r="D140" s="195"/>
      <c r="E140" s="195"/>
      <c r="F140" s="216" t="s">
        <v>751</v>
      </c>
      <c r="G140" s="195"/>
      <c r="H140" s="195" t="s">
        <v>787</v>
      </c>
      <c r="I140" s="195" t="s">
        <v>786</v>
      </c>
      <c r="J140" s="195"/>
      <c r="K140" s="239"/>
    </row>
    <row r="141" spans="2:11" customFormat="1" ht="15" customHeight="1">
      <c r="B141" s="236"/>
      <c r="C141" s="195" t="s">
        <v>48</v>
      </c>
      <c r="D141" s="195"/>
      <c r="E141" s="195"/>
      <c r="F141" s="216" t="s">
        <v>751</v>
      </c>
      <c r="G141" s="195"/>
      <c r="H141" s="195" t="s">
        <v>807</v>
      </c>
      <c r="I141" s="195" t="s">
        <v>786</v>
      </c>
      <c r="J141" s="195"/>
      <c r="K141" s="239"/>
    </row>
    <row r="142" spans="2:11" customFormat="1" ht="15" customHeight="1">
      <c r="B142" s="236"/>
      <c r="C142" s="195" t="s">
        <v>808</v>
      </c>
      <c r="D142" s="195"/>
      <c r="E142" s="195"/>
      <c r="F142" s="216" t="s">
        <v>751</v>
      </c>
      <c r="G142" s="195"/>
      <c r="H142" s="195" t="s">
        <v>809</v>
      </c>
      <c r="I142" s="195" t="s">
        <v>786</v>
      </c>
      <c r="J142" s="195"/>
      <c r="K142" s="239"/>
    </row>
    <row r="143" spans="2:11" customFormat="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customFormat="1" ht="18.75" customHeight="1">
      <c r="B144" s="227"/>
      <c r="C144" s="227"/>
      <c r="D144" s="227"/>
      <c r="E144" s="227"/>
      <c r="F144" s="228"/>
      <c r="G144" s="227"/>
      <c r="H144" s="227"/>
      <c r="I144" s="227"/>
      <c r="J144" s="227"/>
      <c r="K144" s="227"/>
    </row>
    <row r="145" spans="2:11" customFormat="1" ht="18.75" customHeight="1">
      <c r="B145" s="202"/>
      <c r="C145" s="202"/>
      <c r="D145" s="202"/>
      <c r="E145" s="202"/>
      <c r="F145" s="202"/>
      <c r="G145" s="202"/>
      <c r="H145" s="202"/>
      <c r="I145" s="202"/>
      <c r="J145" s="202"/>
      <c r="K145" s="202"/>
    </row>
    <row r="146" spans="2:11" customFormat="1" ht="7.5" customHeight="1">
      <c r="B146" s="203"/>
      <c r="C146" s="204"/>
      <c r="D146" s="204"/>
      <c r="E146" s="204"/>
      <c r="F146" s="204"/>
      <c r="G146" s="204"/>
      <c r="H146" s="204"/>
      <c r="I146" s="204"/>
      <c r="J146" s="204"/>
      <c r="K146" s="205"/>
    </row>
    <row r="147" spans="2:11" customFormat="1" ht="45" customHeight="1">
      <c r="B147" s="206"/>
      <c r="C147" s="313" t="s">
        <v>810</v>
      </c>
      <c r="D147" s="313"/>
      <c r="E147" s="313"/>
      <c r="F147" s="313"/>
      <c r="G147" s="313"/>
      <c r="H147" s="313"/>
      <c r="I147" s="313"/>
      <c r="J147" s="313"/>
      <c r="K147" s="207"/>
    </row>
    <row r="148" spans="2:11" customFormat="1" ht="17.25" customHeight="1">
      <c r="B148" s="206"/>
      <c r="C148" s="208" t="s">
        <v>745</v>
      </c>
      <c r="D148" s="208"/>
      <c r="E148" s="208"/>
      <c r="F148" s="208" t="s">
        <v>746</v>
      </c>
      <c r="G148" s="209"/>
      <c r="H148" s="208" t="s">
        <v>64</v>
      </c>
      <c r="I148" s="208" t="s">
        <v>67</v>
      </c>
      <c r="J148" s="208" t="s">
        <v>747</v>
      </c>
      <c r="K148" s="207"/>
    </row>
    <row r="149" spans="2:11" customFormat="1" ht="17.25" customHeight="1">
      <c r="B149" s="206"/>
      <c r="C149" s="210" t="s">
        <v>748</v>
      </c>
      <c r="D149" s="210"/>
      <c r="E149" s="210"/>
      <c r="F149" s="211" t="s">
        <v>749</v>
      </c>
      <c r="G149" s="212"/>
      <c r="H149" s="210"/>
      <c r="I149" s="210"/>
      <c r="J149" s="210" t="s">
        <v>750</v>
      </c>
      <c r="K149" s="207"/>
    </row>
    <row r="150" spans="2:11" customFormat="1" ht="5.25" customHeight="1">
      <c r="B150" s="218"/>
      <c r="C150" s="213"/>
      <c r="D150" s="213"/>
      <c r="E150" s="213"/>
      <c r="F150" s="213"/>
      <c r="G150" s="214"/>
      <c r="H150" s="213"/>
      <c r="I150" s="213"/>
      <c r="J150" s="213"/>
      <c r="K150" s="239"/>
    </row>
    <row r="151" spans="2:11" customFormat="1" ht="15" customHeight="1">
      <c r="B151" s="218"/>
      <c r="C151" s="243" t="s">
        <v>754</v>
      </c>
      <c r="D151" s="195"/>
      <c r="E151" s="195"/>
      <c r="F151" s="244" t="s">
        <v>751</v>
      </c>
      <c r="G151" s="195"/>
      <c r="H151" s="243" t="s">
        <v>791</v>
      </c>
      <c r="I151" s="243" t="s">
        <v>753</v>
      </c>
      <c r="J151" s="243">
        <v>120</v>
      </c>
      <c r="K151" s="239"/>
    </row>
    <row r="152" spans="2:11" customFormat="1" ht="15" customHeight="1">
      <c r="B152" s="218"/>
      <c r="C152" s="243" t="s">
        <v>800</v>
      </c>
      <c r="D152" s="195"/>
      <c r="E152" s="195"/>
      <c r="F152" s="244" t="s">
        <v>751</v>
      </c>
      <c r="G152" s="195"/>
      <c r="H152" s="243" t="s">
        <v>811</v>
      </c>
      <c r="I152" s="243" t="s">
        <v>753</v>
      </c>
      <c r="J152" s="243" t="s">
        <v>802</v>
      </c>
      <c r="K152" s="239"/>
    </row>
    <row r="153" spans="2:11" customFormat="1" ht="15" customHeight="1">
      <c r="B153" s="218"/>
      <c r="C153" s="243" t="s">
        <v>699</v>
      </c>
      <c r="D153" s="195"/>
      <c r="E153" s="195"/>
      <c r="F153" s="244" t="s">
        <v>751</v>
      </c>
      <c r="G153" s="195"/>
      <c r="H153" s="243" t="s">
        <v>812</v>
      </c>
      <c r="I153" s="243" t="s">
        <v>753</v>
      </c>
      <c r="J153" s="243" t="s">
        <v>802</v>
      </c>
      <c r="K153" s="239"/>
    </row>
    <row r="154" spans="2:11" customFormat="1" ht="15" customHeight="1">
      <c r="B154" s="218"/>
      <c r="C154" s="243" t="s">
        <v>756</v>
      </c>
      <c r="D154" s="195"/>
      <c r="E154" s="195"/>
      <c r="F154" s="244" t="s">
        <v>757</v>
      </c>
      <c r="G154" s="195"/>
      <c r="H154" s="243" t="s">
        <v>791</v>
      </c>
      <c r="I154" s="243" t="s">
        <v>753</v>
      </c>
      <c r="J154" s="243">
        <v>50</v>
      </c>
      <c r="K154" s="239"/>
    </row>
    <row r="155" spans="2:11" customFormat="1" ht="15" customHeight="1">
      <c r="B155" s="218"/>
      <c r="C155" s="243" t="s">
        <v>759</v>
      </c>
      <c r="D155" s="195"/>
      <c r="E155" s="195"/>
      <c r="F155" s="244" t="s">
        <v>751</v>
      </c>
      <c r="G155" s="195"/>
      <c r="H155" s="243" t="s">
        <v>791</v>
      </c>
      <c r="I155" s="243" t="s">
        <v>761</v>
      </c>
      <c r="J155" s="243"/>
      <c r="K155" s="239"/>
    </row>
    <row r="156" spans="2:11" customFormat="1" ht="15" customHeight="1">
      <c r="B156" s="218"/>
      <c r="C156" s="243" t="s">
        <v>770</v>
      </c>
      <c r="D156" s="195"/>
      <c r="E156" s="195"/>
      <c r="F156" s="244" t="s">
        <v>757</v>
      </c>
      <c r="G156" s="195"/>
      <c r="H156" s="243" t="s">
        <v>791</v>
      </c>
      <c r="I156" s="243" t="s">
        <v>753</v>
      </c>
      <c r="J156" s="243">
        <v>50</v>
      </c>
      <c r="K156" s="239"/>
    </row>
    <row r="157" spans="2:11" customFormat="1" ht="15" customHeight="1">
      <c r="B157" s="218"/>
      <c r="C157" s="243" t="s">
        <v>778</v>
      </c>
      <c r="D157" s="195"/>
      <c r="E157" s="195"/>
      <c r="F157" s="244" t="s">
        <v>757</v>
      </c>
      <c r="G157" s="195"/>
      <c r="H157" s="243" t="s">
        <v>791</v>
      </c>
      <c r="I157" s="243" t="s">
        <v>753</v>
      </c>
      <c r="J157" s="243">
        <v>50</v>
      </c>
      <c r="K157" s="239"/>
    </row>
    <row r="158" spans="2:11" customFormat="1" ht="15" customHeight="1">
      <c r="B158" s="218"/>
      <c r="C158" s="243" t="s">
        <v>776</v>
      </c>
      <c r="D158" s="195"/>
      <c r="E158" s="195"/>
      <c r="F158" s="244" t="s">
        <v>757</v>
      </c>
      <c r="G158" s="195"/>
      <c r="H158" s="243" t="s">
        <v>791</v>
      </c>
      <c r="I158" s="243" t="s">
        <v>753</v>
      </c>
      <c r="J158" s="243">
        <v>50</v>
      </c>
      <c r="K158" s="239"/>
    </row>
    <row r="159" spans="2:11" customFormat="1" ht="15" customHeight="1">
      <c r="B159" s="218"/>
      <c r="C159" s="243" t="s">
        <v>108</v>
      </c>
      <c r="D159" s="195"/>
      <c r="E159" s="195"/>
      <c r="F159" s="244" t="s">
        <v>751</v>
      </c>
      <c r="G159" s="195"/>
      <c r="H159" s="243" t="s">
        <v>813</v>
      </c>
      <c r="I159" s="243" t="s">
        <v>753</v>
      </c>
      <c r="J159" s="243" t="s">
        <v>814</v>
      </c>
      <c r="K159" s="239"/>
    </row>
    <row r="160" spans="2:11" customFormat="1" ht="15" customHeight="1">
      <c r="B160" s="218"/>
      <c r="C160" s="243" t="s">
        <v>815</v>
      </c>
      <c r="D160" s="195"/>
      <c r="E160" s="195"/>
      <c r="F160" s="244" t="s">
        <v>751</v>
      </c>
      <c r="G160" s="195"/>
      <c r="H160" s="243" t="s">
        <v>816</v>
      </c>
      <c r="I160" s="243" t="s">
        <v>786</v>
      </c>
      <c r="J160" s="243"/>
      <c r="K160" s="239"/>
    </row>
    <row r="161" spans="2:11" customFormat="1" ht="15" customHeight="1">
      <c r="B161" s="245"/>
      <c r="C161" s="225"/>
      <c r="D161" s="225"/>
      <c r="E161" s="225"/>
      <c r="F161" s="225"/>
      <c r="G161" s="225"/>
      <c r="H161" s="225"/>
      <c r="I161" s="225"/>
      <c r="J161" s="225"/>
      <c r="K161" s="246"/>
    </row>
    <row r="162" spans="2:11" customFormat="1" ht="18.75" customHeight="1">
      <c r="B162" s="227"/>
      <c r="C162" s="237"/>
      <c r="D162" s="237"/>
      <c r="E162" s="237"/>
      <c r="F162" s="247"/>
      <c r="G162" s="237"/>
      <c r="H162" s="237"/>
      <c r="I162" s="237"/>
      <c r="J162" s="237"/>
      <c r="K162" s="227"/>
    </row>
    <row r="163" spans="2:11" customFormat="1" ht="18.75" customHeight="1"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</row>
    <row r="164" spans="2:11" customFormat="1" ht="7.5" customHeight="1">
      <c r="B164" s="184"/>
      <c r="C164" s="185"/>
      <c r="D164" s="185"/>
      <c r="E164" s="185"/>
      <c r="F164" s="185"/>
      <c r="G164" s="185"/>
      <c r="H164" s="185"/>
      <c r="I164" s="185"/>
      <c r="J164" s="185"/>
      <c r="K164" s="186"/>
    </row>
    <row r="165" spans="2:11" customFormat="1" ht="45" customHeight="1">
      <c r="B165" s="187"/>
      <c r="C165" s="311" t="s">
        <v>817</v>
      </c>
      <c r="D165" s="311"/>
      <c r="E165" s="311"/>
      <c r="F165" s="311"/>
      <c r="G165" s="311"/>
      <c r="H165" s="311"/>
      <c r="I165" s="311"/>
      <c r="J165" s="311"/>
      <c r="K165" s="188"/>
    </row>
    <row r="166" spans="2:11" customFormat="1" ht="17.25" customHeight="1">
      <c r="B166" s="187"/>
      <c r="C166" s="208" t="s">
        <v>745</v>
      </c>
      <c r="D166" s="208"/>
      <c r="E166" s="208"/>
      <c r="F166" s="208" t="s">
        <v>746</v>
      </c>
      <c r="G166" s="248"/>
      <c r="H166" s="249" t="s">
        <v>64</v>
      </c>
      <c r="I166" s="249" t="s">
        <v>67</v>
      </c>
      <c r="J166" s="208" t="s">
        <v>747</v>
      </c>
      <c r="K166" s="188"/>
    </row>
    <row r="167" spans="2:11" customFormat="1" ht="17.25" customHeight="1">
      <c r="B167" s="189"/>
      <c r="C167" s="210" t="s">
        <v>748</v>
      </c>
      <c r="D167" s="210"/>
      <c r="E167" s="210"/>
      <c r="F167" s="211" t="s">
        <v>749</v>
      </c>
      <c r="G167" s="250"/>
      <c r="H167" s="251"/>
      <c r="I167" s="251"/>
      <c r="J167" s="210" t="s">
        <v>750</v>
      </c>
      <c r="K167" s="190"/>
    </row>
    <row r="168" spans="2:11" customFormat="1" ht="5.25" customHeight="1">
      <c r="B168" s="218"/>
      <c r="C168" s="213"/>
      <c r="D168" s="213"/>
      <c r="E168" s="213"/>
      <c r="F168" s="213"/>
      <c r="G168" s="214"/>
      <c r="H168" s="213"/>
      <c r="I168" s="213"/>
      <c r="J168" s="213"/>
      <c r="K168" s="239"/>
    </row>
    <row r="169" spans="2:11" customFormat="1" ht="15" customHeight="1">
      <c r="B169" s="218"/>
      <c r="C169" s="195" t="s">
        <v>754</v>
      </c>
      <c r="D169" s="195"/>
      <c r="E169" s="195"/>
      <c r="F169" s="216" t="s">
        <v>751</v>
      </c>
      <c r="G169" s="195"/>
      <c r="H169" s="195" t="s">
        <v>791</v>
      </c>
      <c r="I169" s="195" t="s">
        <v>753</v>
      </c>
      <c r="J169" s="195">
        <v>120</v>
      </c>
      <c r="K169" s="239"/>
    </row>
    <row r="170" spans="2:11" customFormat="1" ht="15" customHeight="1">
      <c r="B170" s="218"/>
      <c r="C170" s="195" t="s">
        <v>800</v>
      </c>
      <c r="D170" s="195"/>
      <c r="E170" s="195"/>
      <c r="F170" s="216" t="s">
        <v>751</v>
      </c>
      <c r="G170" s="195"/>
      <c r="H170" s="195" t="s">
        <v>801</v>
      </c>
      <c r="I170" s="195" t="s">
        <v>753</v>
      </c>
      <c r="J170" s="195" t="s">
        <v>802</v>
      </c>
      <c r="K170" s="239"/>
    </row>
    <row r="171" spans="2:11" customFormat="1" ht="15" customHeight="1">
      <c r="B171" s="218"/>
      <c r="C171" s="195" t="s">
        <v>699</v>
      </c>
      <c r="D171" s="195"/>
      <c r="E171" s="195"/>
      <c r="F171" s="216" t="s">
        <v>751</v>
      </c>
      <c r="G171" s="195"/>
      <c r="H171" s="195" t="s">
        <v>818</v>
      </c>
      <c r="I171" s="195" t="s">
        <v>753</v>
      </c>
      <c r="J171" s="195" t="s">
        <v>802</v>
      </c>
      <c r="K171" s="239"/>
    </row>
    <row r="172" spans="2:11" customFormat="1" ht="15" customHeight="1">
      <c r="B172" s="218"/>
      <c r="C172" s="195" t="s">
        <v>756</v>
      </c>
      <c r="D172" s="195"/>
      <c r="E172" s="195"/>
      <c r="F172" s="216" t="s">
        <v>757</v>
      </c>
      <c r="G172" s="195"/>
      <c r="H172" s="195" t="s">
        <v>818</v>
      </c>
      <c r="I172" s="195" t="s">
        <v>753</v>
      </c>
      <c r="J172" s="195">
        <v>50</v>
      </c>
      <c r="K172" s="239"/>
    </row>
    <row r="173" spans="2:11" customFormat="1" ht="15" customHeight="1">
      <c r="B173" s="218"/>
      <c r="C173" s="195" t="s">
        <v>759</v>
      </c>
      <c r="D173" s="195"/>
      <c r="E173" s="195"/>
      <c r="F173" s="216" t="s">
        <v>751</v>
      </c>
      <c r="G173" s="195"/>
      <c r="H173" s="195" t="s">
        <v>818</v>
      </c>
      <c r="I173" s="195" t="s">
        <v>761</v>
      </c>
      <c r="J173" s="195"/>
      <c r="K173" s="239"/>
    </row>
    <row r="174" spans="2:11" customFormat="1" ht="15" customHeight="1">
      <c r="B174" s="218"/>
      <c r="C174" s="195" t="s">
        <v>770</v>
      </c>
      <c r="D174" s="195"/>
      <c r="E174" s="195"/>
      <c r="F174" s="216" t="s">
        <v>757</v>
      </c>
      <c r="G174" s="195"/>
      <c r="H174" s="195" t="s">
        <v>818</v>
      </c>
      <c r="I174" s="195" t="s">
        <v>753</v>
      </c>
      <c r="J174" s="195">
        <v>50</v>
      </c>
      <c r="K174" s="239"/>
    </row>
    <row r="175" spans="2:11" customFormat="1" ht="15" customHeight="1">
      <c r="B175" s="218"/>
      <c r="C175" s="195" t="s">
        <v>778</v>
      </c>
      <c r="D175" s="195"/>
      <c r="E175" s="195"/>
      <c r="F175" s="216" t="s">
        <v>757</v>
      </c>
      <c r="G175" s="195"/>
      <c r="H175" s="195" t="s">
        <v>818</v>
      </c>
      <c r="I175" s="195" t="s">
        <v>753</v>
      </c>
      <c r="J175" s="195">
        <v>50</v>
      </c>
      <c r="K175" s="239"/>
    </row>
    <row r="176" spans="2:11" customFormat="1" ht="15" customHeight="1">
      <c r="B176" s="218"/>
      <c r="C176" s="195" t="s">
        <v>776</v>
      </c>
      <c r="D176" s="195"/>
      <c r="E176" s="195"/>
      <c r="F176" s="216" t="s">
        <v>757</v>
      </c>
      <c r="G176" s="195"/>
      <c r="H176" s="195" t="s">
        <v>818</v>
      </c>
      <c r="I176" s="195" t="s">
        <v>753</v>
      </c>
      <c r="J176" s="195">
        <v>50</v>
      </c>
      <c r="K176" s="239"/>
    </row>
    <row r="177" spans="2:11" customFormat="1" ht="15" customHeight="1">
      <c r="B177" s="218"/>
      <c r="C177" s="195" t="s">
        <v>116</v>
      </c>
      <c r="D177" s="195"/>
      <c r="E177" s="195"/>
      <c r="F177" s="216" t="s">
        <v>751</v>
      </c>
      <c r="G177" s="195"/>
      <c r="H177" s="195" t="s">
        <v>819</v>
      </c>
      <c r="I177" s="195" t="s">
        <v>820</v>
      </c>
      <c r="J177" s="195"/>
      <c r="K177" s="239"/>
    </row>
    <row r="178" spans="2:11" customFormat="1" ht="15" customHeight="1">
      <c r="B178" s="218"/>
      <c r="C178" s="195" t="s">
        <v>67</v>
      </c>
      <c r="D178" s="195"/>
      <c r="E178" s="195"/>
      <c r="F178" s="216" t="s">
        <v>751</v>
      </c>
      <c r="G178" s="195"/>
      <c r="H178" s="195" t="s">
        <v>821</v>
      </c>
      <c r="I178" s="195" t="s">
        <v>822</v>
      </c>
      <c r="J178" s="195">
        <v>1</v>
      </c>
      <c r="K178" s="239"/>
    </row>
    <row r="179" spans="2:11" customFormat="1" ht="15" customHeight="1">
      <c r="B179" s="218"/>
      <c r="C179" s="195" t="s">
        <v>63</v>
      </c>
      <c r="D179" s="195"/>
      <c r="E179" s="195"/>
      <c r="F179" s="216" t="s">
        <v>751</v>
      </c>
      <c r="G179" s="195"/>
      <c r="H179" s="195" t="s">
        <v>823</v>
      </c>
      <c r="I179" s="195" t="s">
        <v>753</v>
      </c>
      <c r="J179" s="195">
        <v>20</v>
      </c>
      <c r="K179" s="239"/>
    </row>
    <row r="180" spans="2:11" customFormat="1" ht="15" customHeight="1">
      <c r="B180" s="218"/>
      <c r="C180" s="195" t="s">
        <v>64</v>
      </c>
      <c r="D180" s="195"/>
      <c r="E180" s="195"/>
      <c r="F180" s="216" t="s">
        <v>751</v>
      </c>
      <c r="G180" s="195"/>
      <c r="H180" s="195" t="s">
        <v>824</v>
      </c>
      <c r="I180" s="195" t="s">
        <v>753</v>
      </c>
      <c r="J180" s="195">
        <v>255</v>
      </c>
      <c r="K180" s="239"/>
    </row>
    <row r="181" spans="2:11" customFormat="1" ht="15" customHeight="1">
      <c r="B181" s="218"/>
      <c r="C181" s="195" t="s">
        <v>117</v>
      </c>
      <c r="D181" s="195"/>
      <c r="E181" s="195"/>
      <c r="F181" s="216" t="s">
        <v>751</v>
      </c>
      <c r="G181" s="195"/>
      <c r="H181" s="195" t="s">
        <v>715</v>
      </c>
      <c r="I181" s="195" t="s">
        <v>753</v>
      </c>
      <c r="J181" s="195">
        <v>10</v>
      </c>
      <c r="K181" s="239"/>
    </row>
    <row r="182" spans="2:11" customFormat="1" ht="15" customHeight="1">
      <c r="B182" s="218"/>
      <c r="C182" s="195" t="s">
        <v>118</v>
      </c>
      <c r="D182" s="195"/>
      <c r="E182" s="195"/>
      <c r="F182" s="216" t="s">
        <v>751</v>
      </c>
      <c r="G182" s="195"/>
      <c r="H182" s="195" t="s">
        <v>825</v>
      </c>
      <c r="I182" s="195" t="s">
        <v>786</v>
      </c>
      <c r="J182" s="195"/>
      <c r="K182" s="239"/>
    </row>
    <row r="183" spans="2:11" customFormat="1" ht="15" customHeight="1">
      <c r="B183" s="218"/>
      <c r="C183" s="195" t="s">
        <v>826</v>
      </c>
      <c r="D183" s="195"/>
      <c r="E183" s="195"/>
      <c r="F183" s="216" t="s">
        <v>751</v>
      </c>
      <c r="G183" s="195"/>
      <c r="H183" s="195" t="s">
        <v>827</v>
      </c>
      <c r="I183" s="195" t="s">
        <v>786</v>
      </c>
      <c r="J183" s="195"/>
      <c r="K183" s="239"/>
    </row>
    <row r="184" spans="2:11" customFormat="1" ht="15" customHeight="1">
      <c r="B184" s="218"/>
      <c r="C184" s="195" t="s">
        <v>815</v>
      </c>
      <c r="D184" s="195"/>
      <c r="E184" s="195"/>
      <c r="F184" s="216" t="s">
        <v>751</v>
      </c>
      <c r="G184" s="195"/>
      <c r="H184" s="195" t="s">
        <v>828</v>
      </c>
      <c r="I184" s="195" t="s">
        <v>786</v>
      </c>
      <c r="J184" s="195"/>
      <c r="K184" s="239"/>
    </row>
    <row r="185" spans="2:11" customFormat="1" ht="15" customHeight="1">
      <c r="B185" s="218"/>
      <c r="C185" s="195" t="s">
        <v>120</v>
      </c>
      <c r="D185" s="195"/>
      <c r="E185" s="195"/>
      <c r="F185" s="216" t="s">
        <v>757</v>
      </c>
      <c r="G185" s="195"/>
      <c r="H185" s="195" t="s">
        <v>829</v>
      </c>
      <c r="I185" s="195" t="s">
        <v>753</v>
      </c>
      <c r="J185" s="195">
        <v>50</v>
      </c>
      <c r="K185" s="239"/>
    </row>
    <row r="186" spans="2:11" customFormat="1" ht="15" customHeight="1">
      <c r="B186" s="218"/>
      <c r="C186" s="195" t="s">
        <v>830</v>
      </c>
      <c r="D186" s="195"/>
      <c r="E186" s="195"/>
      <c r="F186" s="216" t="s">
        <v>757</v>
      </c>
      <c r="G186" s="195"/>
      <c r="H186" s="195" t="s">
        <v>831</v>
      </c>
      <c r="I186" s="195" t="s">
        <v>832</v>
      </c>
      <c r="J186" s="195"/>
      <c r="K186" s="239"/>
    </row>
    <row r="187" spans="2:11" customFormat="1" ht="15" customHeight="1">
      <c r="B187" s="218"/>
      <c r="C187" s="195" t="s">
        <v>833</v>
      </c>
      <c r="D187" s="195"/>
      <c r="E187" s="195"/>
      <c r="F187" s="216" t="s">
        <v>757</v>
      </c>
      <c r="G187" s="195"/>
      <c r="H187" s="195" t="s">
        <v>834</v>
      </c>
      <c r="I187" s="195" t="s">
        <v>832</v>
      </c>
      <c r="J187" s="195"/>
      <c r="K187" s="239"/>
    </row>
    <row r="188" spans="2:11" customFormat="1" ht="15" customHeight="1">
      <c r="B188" s="218"/>
      <c r="C188" s="195" t="s">
        <v>835</v>
      </c>
      <c r="D188" s="195"/>
      <c r="E188" s="195"/>
      <c r="F188" s="216" t="s">
        <v>757</v>
      </c>
      <c r="G188" s="195"/>
      <c r="H188" s="195" t="s">
        <v>836</v>
      </c>
      <c r="I188" s="195" t="s">
        <v>832</v>
      </c>
      <c r="J188" s="195"/>
      <c r="K188" s="239"/>
    </row>
    <row r="189" spans="2:11" customFormat="1" ht="15" customHeight="1">
      <c r="B189" s="218"/>
      <c r="C189" s="252" t="s">
        <v>837</v>
      </c>
      <c r="D189" s="195"/>
      <c r="E189" s="195"/>
      <c r="F189" s="216" t="s">
        <v>757</v>
      </c>
      <c r="G189" s="195"/>
      <c r="H189" s="195" t="s">
        <v>838</v>
      </c>
      <c r="I189" s="195" t="s">
        <v>839</v>
      </c>
      <c r="J189" s="253" t="s">
        <v>840</v>
      </c>
      <c r="K189" s="239"/>
    </row>
    <row r="190" spans="2:11" customFormat="1" ht="15" customHeight="1">
      <c r="B190" s="254"/>
      <c r="C190" s="255" t="s">
        <v>841</v>
      </c>
      <c r="D190" s="256"/>
      <c r="E190" s="256"/>
      <c r="F190" s="257" t="s">
        <v>757</v>
      </c>
      <c r="G190" s="256"/>
      <c r="H190" s="256" t="s">
        <v>842</v>
      </c>
      <c r="I190" s="256" t="s">
        <v>839</v>
      </c>
      <c r="J190" s="258" t="s">
        <v>840</v>
      </c>
      <c r="K190" s="259"/>
    </row>
    <row r="191" spans="2:11" customFormat="1" ht="15" customHeight="1">
      <c r="B191" s="218"/>
      <c r="C191" s="252" t="s">
        <v>52</v>
      </c>
      <c r="D191" s="195"/>
      <c r="E191" s="195"/>
      <c r="F191" s="216" t="s">
        <v>751</v>
      </c>
      <c r="G191" s="195"/>
      <c r="H191" s="192" t="s">
        <v>843</v>
      </c>
      <c r="I191" s="195" t="s">
        <v>844</v>
      </c>
      <c r="J191" s="195"/>
      <c r="K191" s="239"/>
    </row>
    <row r="192" spans="2:11" customFormat="1" ht="15" customHeight="1">
      <c r="B192" s="218"/>
      <c r="C192" s="252" t="s">
        <v>845</v>
      </c>
      <c r="D192" s="195"/>
      <c r="E192" s="195"/>
      <c r="F192" s="216" t="s">
        <v>751</v>
      </c>
      <c r="G192" s="195"/>
      <c r="H192" s="195" t="s">
        <v>846</v>
      </c>
      <c r="I192" s="195" t="s">
        <v>786</v>
      </c>
      <c r="J192" s="195"/>
      <c r="K192" s="239"/>
    </row>
    <row r="193" spans="2:11" customFormat="1" ht="15" customHeight="1">
      <c r="B193" s="218"/>
      <c r="C193" s="252" t="s">
        <v>847</v>
      </c>
      <c r="D193" s="195"/>
      <c r="E193" s="195"/>
      <c r="F193" s="216" t="s">
        <v>751</v>
      </c>
      <c r="G193" s="195"/>
      <c r="H193" s="195" t="s">
        <v>848</v>
      </c>
      <c r="I193" s="195" t="s">
        <v>786</v>
      </c>
      <c r="J193" s="195"/>
      <c r="K193" s="239"/>
    </row>
    <row r="194" spans="2:11" customFormat="1" ht="15" customHeight="1">
      <c r="B194" s="218"/>
      <c r="C194" s="252" t="s">
        <v>849</v>
      </c>
      <c r="D194" s="195"/>
      <c r="E194" s="195"/>
      <c r="F194" s="216" t="s">
        <v>757</v>
      </c>
      <c r="G194" s="195"/>
      <c r="H194" s="195" t="s">
        <v>850</v>
      </c>
      <c r="I194" s="195" t="s">
        <v>786</v>
      </c>
      <c r="J194" s="195"/>
      <c r="K194" s="239"/>
    </row>
    <row r="195" spans="2:11" customFormat="1" ht="15" customHeight="1">
      <c r="B195" s="245"/>
      <c r="C195" s="260"/>
      <c r="D195" s="225"/>
      <c r="E195" s="225"/>
      <c r="F195" s="225"/>
      <c r="G195" s="225"/>
      <c r="H195" s="225"/>
      <c r="I195" s="225"/>
      <c r="J195" s="225"/>
      <c r="K195" s="246"/>
    </row>
    <row r="196" spans="2:11" customFormat="1" ht="18.75" customHeight="1">
      <c r="B196" s="227"/>
      <c r="C196" s="237"/>
      <c r="D196" s="237"/>
      <c r="E196" s="237"/>
      <c r="F196" s="247"/>
      <c r="G196" s="237"/>
      <c r="H196" s="237"/>
      <c r="I196" s="237"/>
      <c r="J196" s="237"/>
      <c r="K196" s="227"/>
    </row>
    <row r="197" spans="2:11" customFormat="1" ht="18.75" customHeight="1">
      <c r="B197" s="227"/>
      <c r="C197" s="237"/>
      <c r="D197" s="237"/>
      <c r="E197" s="237"/>
      <c r="F197" s="247"/>
      <c r="G197" s="237"/>
      <c r="H197" s="237"/>
      <c r="I197" s="237"/>
      <c r="J197" s="237"/>
      <c r="K197" s="227"/>
    </row>
    <row r="198" spans="2:11" customFormat="1" ht="18.75" customHeight="1">
      <c r="B198" s="202"/>
      <c r="C198" s="202"/>
      <c r="D198" s="202"/>
      <c r="E198" s="202"/>
      <c r="F198" s="202"/>
      <c r="G198" s="202"/>
      <c r="H198" s="202"/>
      <c r="I198" s="202"/>
      <c r="J198" s="202"/>
      <c r="K198" s="202"/>
    </row>
    <row r="199" spans="2:11" customFormat="1" ht="12">
      <c r="B199" s="184"/>
      <c r="C199" s="185"/>
      <c r="D199" s="185"/>
      <c r="E199" s="185"/>
      <c r="F199" s="185"/>
      <c r="G199" s="185"/>
      <c r="H199" s="185"/>
      <c r="I199" s="185"/>
      <c r="J199" s="185"/>
      <c r="K199" s="186"/>
    </row>
    <row r="200" spans="2:11" customFormat="1" ht="22.2">
      <c r="B200" s="187"/>
      <c r="C200" s="311" t="s">
        <v>851</v>
      </c>
      <c r="D200" s="311"/>
      <c r="E200" s="311"/>
      <c r="F200" s="311"/>
      <c r="G200" s="311"/>
      <c r="H200" s="311"/>
      <c r="I200" s="311"/>
      <c r="J200" s="311"/>
      <c r="K200" s="188"/>
    </row>
    <row r="201" spans="2:11" customFormat="1" ht="25.5" customHeight="1">
      <c r="B201" s="187"/>
      <c r="C201" s="261" t="s">
        <v>852</v>
      </c>
      <c r="D201" s="261"/>
      <c r="E201" s="261"/>
      <c r="F201" s="261" t="s">
        <v>853</v>
      </c>
      <c r="G201" s="262"/>
      <c r="H201" s="314" t="s">
        <v>854</v>
      </c>
      <c r="I201" s="314"/>
      <c r="J201" s="314"/>
      <c r="K201" s="188"/>
    </row>
    <row r="202" spans="2:11" customFormat="1" ht="5.25" customHeight="1">
      <c r="B202" s="218"/>
      <c r="C202" s="213"/>
      <c r="D202" s="213"/>
      <c r="E202" s="213"/>
      <c r="F202" s="213"/>
      <c r="G202" s="237"/>
      <c r="H202" s="213"/>
      <c r="I202" s="213"/>
      <c r="J202" s="213"/>
      <c r="K202" s="239"/>
    </row>
    <row r="203" spans="2:11" customFormat="1" ht="15" customHeight="1">
      <c r="B203" s="218"/>
      <c r="C203" s="195" t="s">
        <v>844</v>
      </c>
      <c r="D203" s="195"/>
      <c r="E203" s="195"/>
      <c r="F203" s="216" t="s">
        <v>53</v>
      </c>
      <c r="G203" s="195"/>
      <c r="H203" s="315" t="s">
        <v>855</v>
      </c>
      <c r="I203" s="315"/>
      <c r="J203" s="315"/>
      <c r="K203" s="239"/>
    </row>
    <row r="204" spans="2:11" customFormat="1" ht="15" customHeight="1">
      <c r="B204" s="218"/>
      <c r="C204" s="195"/>
      <c r="D204" s="195"/>
      <c r="E204" s="195"/>
      <c r="F204" s="216" t="s">
        <v>54</v>
      </c>
      <c r="G204" s="195"/>
      <c r="H204" s="315" t="s">
        <v>856</v>
      </c>
      <c r="I204" s="315"/>
      <c r="J204" s="315"/>
      <c r="K204" s="239"/>
    </row>
    <row r="205" spans="2:11" customFormat="1" ht="15" customHeight="1">
      <c r="B205" s="218"/>
      <c r="C205" s="195"/>
      <c r="D205" s="195"/>
      <c r="E205" s="195"/>
      <c r="F205" s="216" t="s">
        <v>57</v>
      </c>
      <c r="G205" s="195"/>
      <c r="H205" s="315" t="s">
        <v>857</v>
      </c>
      <c r="I205" s="315"/>
      <c r="J205" s="315"/>
      <c r="K205" s="239"/>
    </row>
    <row r="206" spans="2:11" customFormat="1" ht="15" customHeight="1">
      <c r="B206" s="218"/>
      <c r="C206" s="195"/>
      <c r="D206" s="195"/>
      <c r="E206" s="195"/>
      <c r="F206" s="216" t="s">
        <v>55</v>
      </c>
      <c r="G206" s="195"/>
      <c r="H206" s="315" t="s">
        <v>858</v>
      </c>
      <c r="I206" s="315"/>
      <c r="J206" s="315"/>
      <c r="K206" s="239"/>
    </row>
    <row r="207" spans="2:11" customFormat="1" ht="15" customHeight="1">
      <c r="B207" s="218"/>
      <c r="C207" s="195"/>
      <c r="D207" s="195"/>
      <c r="E207" s="195"/>
      <c r="F207" s="216" t="s">
        <v>56</v>
      </c>
      <c r="G207" s="195"/>
      <c r="H207" s="315" t="s">
        <v>859</v>
      </c>
      <c r="I207" s="315"/>
      <c r="J207" s="315"/>
      <c r="K207" s="239"/>
    </row>
    <row r="208" spans="2:11" customFormat="1" ht="15" customHeight="1">
      <c r="B208" s="218"/>
      <c r="C208" s="195"/>
      <c r="D208" s="195"/>
      <c r="E208" s="195"/>
      <c r="F208" s="216"/>
      <c r="G208" s="195"/>
      <c r="H208" s="195"/>
      <c r="I208" s="195"/>
      <c r="J208" s="195"/>
      <c r="K208" s="239"/>
    </row>
    <row r="209" spans="2:11" customFormat="1" ht="15" customHeight="1">
      <c r="B209" s="218"/>
      <c r="C209" s="195" t="s">
        <v>798</v>
      </c>
      <c r="D209" s="195"/>
      <c r="E209" s="195"/>
      <c r="F209" s="216" t="s">
        <v>95</v>
      </c>
      <c r="G209" s="195"/>
      <c r="H209" s="315" t="s">
        <v>860</v>
      </c>
      <c r="I209" s="315"/>
      <c r="J209" s="315"/>
      <c r="K209" s="239"/>
    </row>
    <row r="210" spans="2:11" customFormat="1" ht="15" customHeight="1">
      <c r="B210" s="218"/>
      <c r="C210" s="195"/>
      <c r="D210" s="195"/>
      <c r="E210" s="195"/>
      <c r="F210" s="216" t="s">
        <v>99</v>
      </c>
      <c r="G210" s="195"/>
      <c r="H210" s="315" t="s">
        <v>695</v>
      </c>
      <c r="I210" s="315"/>
      <c r="J210" s="315"/>
      <c r="K210" s="239"/>
    </row>
    <row r="211" spans="2:11" customFormat="1" ht="15" customHeight="1">
      <c r="B211" s="218"/>
      <c r="C211" s="195"/>
      <c r="D211" s="195"/>
      <c r="E211" s="195"/>
      <c r="F211" s="216" t="s">
        <v>693</v>
      </c>
      <c r="G211" s="195"/>
      <c r="H211" s="315" t="s">
        <v>861</v>
      </c>
      <c r="I211" s="315"/>
      <c r="J211" s="315"/>
      <c r="K211" s="239"/>
    </row>
    <row r="212" spans="2:11" customFormat="1" ht="15" customHeight="1">
      <c r="B212" s="263"/>
      <c r="C212" s="195"/>
      <c r="D212" s="195"/>
      <c r="E212" s="195"/>
      <c r="F212" s="216" t="s">
        <v>89</v>
      </c>
      <c r="G212" s="252"/>
      <c r="H212" s="316" t="s">
        <v>696</v>
      </c>
      <c r="I212" s="316"/>
      <c r="J212" s="316"/>
      <c r="K212" s="264"/>
    </row>
    <row r="213" spans="2:11" customFormat="1" ht="15" customHeight="1">
      <c r="B213" s="263"/>
      <c r="C213" s="195"/>
      <c r="D213" s="195"/>
      <c r="E213" s="195"/>
      <c r="F213" s="216" t="s">
        <v>697</v>
      </c>
      <c r="G213" s="252"/>
      <c r="H213" s="316" t="s">
        <v>862</v>
      </c>
      <c r="I213" s="316"/>
      <c r="J213" s="316"/>
      <c r="K213" s="264"/>
    </row>
    <row r="214" spans="2:11" customFormat="1" ht="15" customHeight="1">
      <c r="B214" s="263"/>
      <c r="C214" s="195"/>
      <c r="D214" s="195"/>
      <c r="E214" s="195"/>
      <c r="F214" s="216"/>
      <c r="G214" s="252"/>
      <c r="H214" s="243"/>
      <c r="I214" s="243"/>
      <c r="J214" s="243"/>
      <c r="K214" s="264"/>
    </row>
    <row r="215" spans="2:11" customFormat="1" ht="15" customHeight="1">
      <c r="B215" s="263"/>
      <c r="C215" s="195" t="s">
        <v>822</v>
      </c>
      <c r="D215" s="195"/>
      <c r="E215" s="195"/>
      <c r="F215" s="216">
        <v>1</v>
      </c>
      <c r="G215" s="252"/>
      <c r="H215" s="316" t="s">
        <v>863</v>
      </c>
      <c r="I215" s="316"/>
      <c r="J215" s="316"/>
      <c r="K215" s="264"/>
    </row>
    <row r="216" spans="2:11" customFormat="1" ht="15" customHeight="1">
      <c r="B216" s="263"/>
      <c r="C216" s="195"/>
      <c r="D216" s="195"/>
      <c r="E216" s="195"/>
      <c r="F216" s="216">
        <v>2</v>
      </c>
      <c r="G216" s="252"/>
      <c r="H216" s="316" t="s">
        <v>864</v>
      </c>
      <c r="I216" s="316"/>
      <c r="J216" s="316"/>
      <c r="K216" s="264"/>
    </row>
    <row r="217" spans="2:11" customFormat="1" ht="15" customHeight="1">
      <c r="B217" s="263"/>
      <c r="C217" s="195"/>
      <c r="D217" s="195"/>
      <c r="E217" s="195"/>
      <c r="F217" s="216">
        <v>3</v>
      </c>
      <c r="G217" s="252"/>
      <c r="H217" s="316" t="s">
        <v>865</v>
      </c>
      <c r="I217" s="316"/>
      <c r="J217" s="316"/>
      <c r="K217" s="264"/>
    </row>
    <row r="218" spans="2:11" customFormat="1" ht="15" customHeight="1">
      <c r="B218" s="263"/>
      <c r="C218" s="195"/>
      <c r="D218" s="195"/>
      <c r="E218" s="195"/>
      <c r="F218" s="216">
        <v>4</v>
      </c>
      <c r="G218" s="252"/>
      <c r="H218" s="316" t="s">
        <v>866</v>
      </c>
      <c r="I218" s="316"/>
      <c r="J218" s="316"/>
      <c r="K218" s="264"/>
    </row>
    <row r="219" spans="2:11" customFormat="1" ht="12.75" customHeight="1">
      <c r="B219" s="265"/>
      <c r="C219" s="266"/>
      <c r="D219" s="266"/>
      <c r="E219" s="266"/>
      <c r="F219" s="266"/>
      <c r="G219" s="266"/>
      <c r="H219" s="266"/>
      <c r="I219" s="266"/>
      <c r="J219" s="266"/>
      <c r="K219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</row>
    <row r="4" spans="2:46" ht="24.9" customHeight="1">
      <c r="B4" s="20"/>
      <c r="D4" s="21" t="s">
        <v>104</v>
      </c>
      <c r="L4" s="20"/>
      <c r="M4" s="86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5" t="str">
        <f>'Rekapitulace stavby'!K6</f>
        <v>Obnova ČOV Český Krumloc I. etapa</v>
      </c>
      <c r="F7" s="306"/>
      <c r="G7" s="306"/>
      <c r="H7" s="306"/>
      <c r="L7" s="20"/>
    </row>
    <row r="8" spans="2:46" s="1" customFormat="1" ht="12" customHeight="1">
      <c r="B8" s="33"/>
      <c r="D8" s="27" t="s">
        <v>105</v>
      </c>
      <c r="L8" s="33"/>
    </row>
    <row r="9" spans="2:46" s="1" customFormat="1" ht="16.5" customHeight="1">
      <c r="B9" s="33"/>
      <c r="E9" s="268" t="s">
        <v>106</v>
      </c>
      <c r="F9" s="307"/>
      <c r="G9" s="307"/>
      <c r="H9" s="307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92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16. 9. 2024</v>
      </c>
      <c r="L12" s="33"/>
    </row>
    <row r="13" spans="2:46" s="1" customFormat="1" ht="21.75" customHeight="1">
      <c r="B13" s="33"/>
      <c r="D13" s="24" t="s">
        <v>26</v>
      </c>
      <c r="F13" s="29" t="s">
        <v>27</v>
      </c>
      <c r="I13" s="24" t="s">
        <v>28</v>
      </c>
      <c r="J13" s="29" t="s">
        <v>29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08" t="str">
        <f>'Rekapitulace stavby'!E14</f>
        <v>Vyplň údaj</v>
      </c>
      <c r="F18" s="289"/>
      <c r="G18" s="289"/>
      <c r="H18" s="289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87"/>
      <c r="E27" s="294" t="s">
        <v>44</v>
      </c>
      <c r="F27" s="294"/>
      <c r="G27" s="294"/>
      <c r="H27" s="294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48</v>
      </c>
      <c r="J30" s="64">
        <f>ROUND(J83,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9">
        <f>ROUND((SUM(BE83:BE102)),  2)</f>
        <v>0</v>
      </c>
      <c r="I33" s="90">
        <v>0.21</v>
      </c>
      <c r="J33" s="89">
        <f>ROUND(((SUM(BE83:BE102))*I33),  2)</f>
        <v>0</v>
      </c>
      <c r="L33" s="33"/>
    </row>
    <row r="34" spans="2:12" s="1" customFormat="1" ht="14.4" customHeight="1">
      <c r="B34" s="33"/>
      <c r="E34" s="27" t="s">
        <v>54</v>
      </c>
      <c r="F34" s="89">
        <f>ROUND((SUM(BF83:BF102)),  2)</f>
        <v>0</v>
      </c>
      <c r="I34" s="90">
        <v>0.12</v>
      </c>
      <c r="J34" s="89">
        <f>ROUND(((SUM(BF83:BF102))*I34),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9">
        <f>ROUND((SUM(BG83:BG102)),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9">
        <f>ROUND((SUM(BH83:BH102)),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9">
        <f>ROUND((SUM(BI83:BI102)),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58</v>
      </c>
      <c r="E39" s="55"/>
      <c r="F39" s="55"/>
      <c r="G39" s="93" t="s">
        <v>59</v>
      </c>
      <c r="H39" s="94" t="s">
        <v>60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107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05" t="str">
        <f>E7</f>
        <v>Obnova ČOV Český Krumloc I. etapa</v>
      </c>
      <c r="F48" s="306"/>
      <c r="G48" s="306"/>
      <c r="H48" s="306"/>
      <c r="L48" s="33"/>
    </row>
    <row r="49" spans="2:47" s="1" customFormat="1" ht="12" customHeight="1">
      <c r="B49" s="33"/>
      <c r="C49" s="27" t="s">
        <v>105</v>
      </c>
      <c r="L49" s="33"/>
    </row>
    <row r="50" spans="2:47" s="1" customFormat="1" ht="16.5" customHeight="1">
      <c r="B50" s="33"/>
      <c r="E50" s="268" t="str">
        <f>E9</f>
        <v>VRN-00 - Vedlejší rozpočtové náklady</v>
      </c>
      <c r="F50" s="307"/>
      <c r="G50" s="307"/>
      <c r="H50" s="307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Český Krumlov</v>
      </c>
      <c r="I52" s="27" t="s">
        <v>24</v>
      </c>
      <c r="J52" s="50" t="str">
        <f>IF(J12="","",J12)</f>
        <v>16. 9. 2024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Český Krumlov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108</v>
      </c>
      <c r="D57" s="91"/>
      <c r="E57" s="91"/>
      <c r="F57" s="91"/>
      <c r="G57" s="91"/>
      <c r="H57" s="91"/>
      <c r="I57" s="91"/>
      <c r="J57" s="98" t="s">
        <v>109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80</v>
      </c>
      <c r="J59" s="64">
        <f>J83</f>
        <v>0</v>
      </c>
      <c r="L59" s="33"/>
      <c r="AU59" s="17" t="s">
        <v>110</v>
      </c>
    </row>
    <row r="60" spans="2:47" s="8" customFormat="1" ht="24.9" customHeight="1">
      <c r="B60" s="100"/>
      <c r="D60" s="101" t="s">
        <v>111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9" customFormat="1" ht="19.95" customHeight="1">
      <c r="B61" s="104"/>
      <c r="D61" s="105" t="s">
        <v>112</v>
      </c>
      <c r="E61" s="106"/>
      <c r="F61" s="106"/>
      <c r="G61" s="106"/>
      <c r="H61" s="106"/>
      <c r="I61" s="106"/>
      <c r="J61" s="107">
        <f>J85</f>
        <v>0</v>
      </c>
      <c r="L61" s="104"/>
    </row>
    <row r="62" spans="2:47" s="9" customFormat="1" ht="19.95" customHeight="1">
      <c r="B62" s="104"/>
      <c r="D62" s="105" t="s">
        <v>113</v>
      </c>
      <c r="E62" s="106"/>
      <c r="F62" s="106"/>
      <c r="G62" s="106"/>
      <c r="H62" s="106"/>
      <c r="I62" s="106"/>
      <c r="J62" s="107">
        <f>J96</f>
        <v>0</v>
      </c>
      <c r="L62" s="104"/>
    </row>
    <row r="63" spans="2:47" s="9" customFormat="1" ht="19.95" customHeight="1">
      <c r="B63" s="104"/>
      <c r="D63" s="105" t="s">
        <v>114</v>
      </c>
      <c r="E63" s="106"/>
      <c r="F63" s="106"/>
      <c r="G63" s="106"/>
      <c r="H63" s="106"/>
      <c r="I63" s="106"/>
      <c r="J63" s="107">
        <f>J99</f>
        <v>0</v>
      </c>
      <c r="L63" s="104"/>
    </row>
    <row r="64" spans="2:47" s="1" customFormat="1" ht="21.75" customHeight="1">
      <c r="B64" s="33"/>
      <c r="L64" s="33"/>
    </row>
    <row r="65" spans="2:12" s="1" customFormat="1" ht="6.9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" customHeight="1">
      <c r="B70" s="33"/>
      <c r="C70" s="21" t="s">
        <v>115</v>
      </c>
      <c r="L70" s="33"/>
    </row>
    <row r="71" spans="2:12" s="1" customFormat="1" ht="6.9" customHeight="1">
      <c r="B71" s="33"/>
      <c r="L71" s="33"/>
    </row>
    <row r="72" spans="2:12" s="1" customFormat="1" ht="12" customHeight="1">
      <c r="B72" s="33"/>
      <c r="C72" s="27" t="s">
        <v>16</v>
      </c>
      <c r="L72" s="33"/>
    </row>
    <row r="73" spans="2:12" s="1" customFormat="1" ht="16.5" customHeight="1">
      <c r="B73" s="33"/>
      <c r="E73" s="305" t="str">
        <f>E7</f>
        <v>Obnova ČOV Český Krumloc I. etapa</v>
      </c>
      <c r="F73" s="306"/>
      <c r="G73" s="306"/>
      <c r="H73" s="306"/>
      <c r="L73" s="33"/>
    </row>
    <row r="74" spans="2:12" s="1" customFormat="1" ht="12" customHeight="1">
      <c r="B74" s="33"/>
      <c r="C74" s="27" t="s">
        <v>105</v>
      </c>
      <c r="L74" s="33"/>
    </row>
    <row r="75" spans="2:12" s="1" customFormat="1" ht="16.5" customHeight="1">
      <c r="B75" s="33"/>
      <c r="E75" s="268" t="str">
        <f>E9</f>
        <v>VRN-00 - Vedlejší rozpočtové náklady</v>
      </c>
      <c r="F75" s="307"/>
      <c r="G75" s="307"/>
      <c r="H75" s="307"/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7" t="s">
        <v>22</v>
      </c>
      <c r="F77" s="25" t="str">
        <f>F12</f>
        <v>Český Krumlov</v>
      </c>
      <c r="I77" s="27" t="s">
        <v>24</v>
      </c>
      <c r="J77" s="50" t="str">
        <f>IF(J12="","",J12)</f>
        <v>16. 9. 2024</v>
      </c>
      <c r="L77" s="33"/>
    </row>
    <row r="78" spans="2:12" s="1" customFormat="1" ht="6.9" customHeight="1">
      <c r="B78" s="33"/>
      <c r="L78" s="33"/>
    </row>
    <row r="79" spans="2:12" s="1" customFormat="1" ht="15.15" customHeight="1">
      <c r="B79" s="33"/>
      <c r="C79" s="27" t="s">
        <v>30</v>
      </c>
      <c r="F79" s="25" t="str">
        <f>E15</f>
        <v>Město Český Krumlov</v>
      </c>
      <c r="I79" s="27" t="s">
        <v>38</v>
      </c>
      <c r="J79" s="31" t="str">
        <f>E21</f>
        <v>VAK projekt s.r.o.</v>
      </c>
      <c r="L79" s="33"/>
    </row>
    <row r="80" spans="2:12" s="1" customFormat="1" ht="25.65" customHeight="1">
      <c r="B80" s="33"/>
      <c r="C80" s="27" t="s">
        <v>36</v>
      </c>
      <c r="F80" s="25" t="str">
        <f>IF(E18="","",E18)</f>
        <v>Vyplň údaj</v>
      </c>
      <c r="I80" s="27" t="s">
        <v>43</v>
      </c>
      <c r="J80" s="31" t="str">
        <f>E24</f>
        <v>Ing. Martina Zamlinská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08"/>
      <c r="C82" s="109" t="s">
        <v>116</v>
      </c>
      <c r="D82" s="110" t="s">
        <v>67</v>
      </c>
      <c r="E82" s="110" t="s">
        <v>63</v>
      </c>
      <c r="F82" s="110" t="s">
        <v>64</v>
      </c>
      <c r="G82" s="110" t="s">
        <v>117</v>
      </c>
      <c r="H82" s="110" t="s">
        <v>118</v>
      </c>
      <c r="I82" s="110" t="s">
        <v>119</v>
      </c>
      <c r="J82" s="110" t="s">
        <v>109</v>
      </c>
      <c r="K82" s="111" t="s">
        <v>120</v>
      </c>
      <c r="L82" s="108"/>
      <c r="M82" s="57" t="s">
        <v>44</v>
      </c>
      <c r="N82" s="58" t="s">
        <v>52</v>
      </c>
      <c r="O82" s="58" t="s">
        <v>121</v>
      </c>
      <c r="P82" s="58" t="s">
        <v>122</v>
      </c>
      <c r="Q82" s="58" t="s">
        <v>123</v>
      </c>
      <c r="R82" s="58" t="s">
        <v>124</v>
      </c>
      <c r="S82" s="58" t="s">
        <v>125</v>
      </c>
      <c r="T82" s="59" t="s">
        <v>126</v>
      </c>
    </row>
    <row r="83" spans="2:65" s="1" customFormat="1" ht="22.8" customHeight="1">
      <c r="B83" s="33"/>
      <c r="C83" s="62" t="s">
        <v>127</v>
      </c>
      <c r="J83" s="112">
        <f>BK83</f>
        <v>0</v>
      </c>
      <c r="L83" s="33"/>
      <c r="M83" s="60"/>
      <c r="N83" s="51"/>
      <c r="O83" s="51"/>
      <c r="P83" s="113">
        <f>P84</f>
        <v>0</v>
      </c>
      <c r="Q83" s="51"/>
      <c r="R83" s="113">
        <f>R84</f>
        <v>0</v>
      </c>
      <c r="S83" s="51"/>
      <c r="T83" s="114">
        <f>T84</f>
        <v>0</v>
      </c>
      <c r="AT83" s="17" t="s">
        <v>81</v>
      </c>
      <c r="AU83" s="17" t="s">
        <v>110</v>
      </c>
      <c r="BK83" s="115">
        <f>BK84</f>
        <v>0</v>
      </c>
    </row>
    <row r="84" spans="2:65" s="11" customFormat="1" ht="25.95" customHeight="1">
      <c r="B84" s="116"/>
      <c r="D84" s="117" t="s">
        <v>81</v>
      </c>
      <c r="E84" s="118" t="s">
        <v>128</v>
      </c>
      <c r="F84" s="118" t="s">
        <v>88</v>
      </c>
      <c r="I84" s="119"/>
      <c r="J84" s="120">
        <f>BK84</f>
        <v>0</v>
      </c>
      <c r="L84" s="116"/>
      <c r="M84" s="121"/>
      <c r="P84" s="122">
        <f>P85+P96+P99</f>
        <v>0</v>
      </c>
      <c r="R84" s="122">
        <f>R85+R96+R99</f>
        <v>0</v>
      </c>
      <c r="T84" s="123">
        <f>T85+T96+T99</f>
        <v>0</v>
      </c>
      <c r="AR84" s="117" t="s">
        <v>129</v>
      </c>
      <c r="AT84" s="124" t="s">
        <v>81</v>
      </c>
      <c r="AU84" s="124" t="s">
        <v>82</v>
      </c>
      <c r="AY84" s="117" t="s">
        <v>130</v>
      </c>
      <c r="BK84" s="125">
        <f>BK85+BK96+BK99</f>
        <v>0</v>
      </c>
    </row>
    <row r="85" spans="2:65" s="11" customFormat="1" ht="22.8" customHeight="1">
      <c r="B85" s="116"/>
      <c r="D85" s="117" t="s">
        <v>81</v>
      </c>
      <c r="E85" s="126" t="s">
        <v>131</v>
      </c>
      <c r="F85" s="126" t="s">
        <v>132</v>
      </c>
      <c r="I85" s="119"/>
      <c r="J85" s="127">
        <f>BK85</f>
        <v>0</v>
      </c>
      <c r="L85" s="116"/>
      <c r="M85" s="121"/>
      <c r="P85" s="122">
        <f>SUM(P86:P95)</f>
        <v>0</v>
      </c>
      <c r="R85" s="122">
        <f>SUM(R86:R95)</f>
        <v>0</v>
      </c>
      <c r="T85" s="123">
        <f>SUM(T86:T95)</f>
        <v>0</v>
      </c>
      <c r="AR85" s="117" t="s">
        <v>129</v>
      </c>
      <c r="AT85" s="124" t="s">
        <v>81</v>
      </c>
      <c r="AU85" s="124" t="s">
        <v>90</v>
      </c>
      <c r="AY85" s="117" t="s">
        <v>130</v>
      </c>
      <c r="BK85" s="125">
        <f>SUM(BK86:BK95)</f>
        <v>0</v>
      </c>
    </row>
    <row r="86" spans="2:65" s="1" customFormat="1" ht="16.5" customHeight="1">
      <c r="B86" s="33"/>
      <c r="C86" s="128" t="s">
        <v>90</v>
      </c>
      <c r="D86" s="128" t="s">
        <v>133</v>
      </c>
      <c r="E86" s="129" t="s">
        <v>134</v>
      </c>
      <c r="F86" s="130" t="s">
        <v>135</v>
      </c>
      <c r="G86" s="131" t="s">
        <v>136</v>
      </c>
      <c r="H86" s="132">
        <v>1</v>
      </c>
      <c r="I86" s="133"/>
      <c r="J86" s="134">
        <f>ROUND(I86*H86,2)</f>
        <v>0</v>
      </c>
      <c r="K86" s="130" t="s">
        <v>44</v>
      </c>
      <c r="L86" s="33"/>
      <c r="M86" s="135" t="s">
        <v>44</v>
      </c>
      <c r="N86" s="136" t="s">
        <v>53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39" t="s">
        <v>137</v>
      </c>
      <c r="AT86" s="139" t="s">
        <v>133</v>
      </c>
      <c r="AU86" s="139" t="s">
        <v>92</v>
      </c>
      <c r="AY86" s="17" t="s">
        <v>130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7" t="s">
        <v>90</v>
      </c>
      <c r="BK86" s="140">
        <f>ROUND(I86*H86,2)</f>
        <v>0</v>
      </c>
      <c r="BL86" s="17" t="s">
        <v>137</v>
      </c>
      <c r="BM86" s="139" t="s">
        <v>138</v>
      </c>
    </row>
    <row r="87" spans="2:65" s="1" customFormat="1" ht="19.2">
      <c r="B87" s="33"/>
      <c r="D87" s="141" t="s">
        <v>139</v>
      </c>
      <c r="F87" s="142" t="s">
        <v>140</v>
      </c>
      <c r="I87" s="143"/>
      <c r="L87" s="33"/>
      <c r="M87" s="144"/>
      <c r="T87" s="54"/>
      <c r="AT87" s="17" t="s">
        <v>139</v>
      </c>
      <c r="AU87" s="17" t="s">
        <v>92</v>
      </c>
    </row>
    <row r="88" spans="2:65" s="1" customFormat="1" ht="16.5" customHeight="1">
      <c r="B88" s="33"/>
      <c r="C88" s="128" t="s">
        <v>92</v>
      </c>
      <c r="D88" s="128" t="s">
        <v>133</v>
      </c>
      <c r="E88" s="129" t="s">
        <v>141</v>
      </c>
      <c r="F88" s="130" t="s">
        <v>142</v>
      </c>
      <c r="G88" s="131" t="s">
        <v>136</v>
      </c>
      <c r="H88" s="132">
        <v>1</v>
      </c>
      <c r="I88" s="133"/>
      <c r="J88" s="134">
        <f>ROUND(I88*H88,2)</f>
        <v>0</v>
      </c>
      <c r="K88" s="130" t="s">
        <v>44</v>
      </c>
      <c r="L88" s="33"/>
      <c r="M88" s="135" t="s">
        <v>44</v>
      </c>
      <c r="N88" s="136" t="s">
        <v>53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137</v>
      </c>
      <c r="AT88" s="139" t="s">
        <v>133</v>
      </c>
      <c r="AU88" s="139" t="s">
        <v>92</v>
      </c>
      <c r="AY88" s="17" t="s">
        <v>130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90</v>
      </c>
      <c r="BK88" s="140">
        <f>ROUND(I88*H88,2)</f>
        <v>0</v>
      </c>
      <c r="BL88" s="17" t="s">
        <v>137</v>
      </c>
      <c r="BM88" s="139" t="s">
        <v>143</v>
      </c>
    </row>
    <row r="89" spans="2:65" s="1" customFormat="1" ht="16.5" customHeight="1">
      <c r="B89" s="33"/>
      <c r="C89" s="128" t="s">
        <v>144</v>
      </c>
      <c r="D89" s="128" t="s">
        <v>133</v>
      </c>
      <c r="E89" s="129" t="s">
        <v>145</v>
      </c>
      <c r="F89" s="130" t="s">
        <v>146</v>
      </c>
      <c r="G89" s="131" t="s">
        <v>136</v>
      </c>
      <c r="H89" s="132">
        <v>1</v>
      </c>
      <c r="I89" s="133"/>
      <c r="J89" s="134">
        <f>ROUND(I89*H89,2)</f>
        <v>0</v>
      </c>
      <c r="K89" s="130" t="s">
        <v>44</v>
      </c>
      <c r="L89" s="33"/>
      <c r="M89" s="135" t="s">
        <v>44</v>
      </c>
      <c r="N89" s="136" t="s">
        <v>53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137</v>
      </c>
      <c r="AT89" s="139" t="s">
        <v>133</v>
      </c>
      <c r="AU89" s="139" t="s">
        <v>92</v>
      </c>
      <c r="AY89" s="17" t="s">
        <v>130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7" t="s">
        <v>90</v>
      </c>
      <c r="BK89" s="140">
        <f>ROUND(I89*H89,2)</f>
        <v>0</v>
      </c>
      <c r="BL89" s="17" t="s">
        <v>137</v>
      </c>
      <c r="BM89" s="139" t="s">
        <v>147</v>
      </c>
    </row>
    <row r="90" spans="2:65" s="1" customFormat="1" ht="16.5" customHeight="1">
      <c r="B90" s="33"/>
      <c r="C90" s="128" t="s">
        <v>148</v>
      </c>
      <c r="D90" s="128" t="s">
        <v>133</v>
      </c>
      <c r="E90" s="129" t="s">
        <v>149</v>
      </c>
      <c r="F90" s="130" t="s">
        <v>150</v>
      </c>
      <c r="G90" s="131" t="s">
        <v>136</v>
      </c>
      <c r="H90" s="132">
        <v>1</v>
      </c>
      <c r="I90" s="133"/>
      <c r="J90" s="134">
        <f>ROUND(I90*H90,2)</f>
        <v>0</v>
      </c>
      <c r="K90" s="130" t="s">
        <v>44</v>
      </c>
      <c r="L90" s="33"/>
      <c r="M90" s="135" t="s">
        <v>44</v>
      </c>
      <c r="N90" s="136" t="s">
        <v>53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137</v>
      </c>
      <c r="AT90" s="139" t="s">
        <v>133</v>
      </c>
      <c r="AU90" s="139" t="s">
        <v>92</v>
      </c>
      <c r="AY90" s="17" t="s">
        <v>130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90</v>
      </c>
      <c r="BK90" s="140">
        <f>ROUND(I90*H90,2)</f>
        <v>0</v>
      </c>
      <c r="BL90" s="17" t="s">
        <v>137</v>
      </c>
      <c r="BM90" s="139" t="s">
        <v>151</v>
      </c>
    </row>
    <row r="91" spans="2:65" s="12" customFormat="1" ht="10.199999999999999">
      <c r="B91" s="145"/>
      <c r="D91" s="141" t="s">
        <v>152</v>
      </c>
      <c r="E91" s="146" t="s">
        <v>44</v>
      </c>
      <c r="F91" s="147" t="s">
        <v>90</v>
      </c>
      <c r="H91" s="148">
        <v>1</v>
      </c>
      <c r="I91" s="149"/>
      <c r="L91" s="145"/>
      <c r="M91" s="150"/>
      <c r="T91" s="151"/>
      <c r="AT91" s="146" t="s">
        <v>152</v>
      </c>
      <c r="AU91" s="146" t="s">
        <v>92</v>
      </c>
      <c r="AV91" s="12" t="s">
        <v>92</v>
      </c>
      <c r="AW91" s="12" t="s">
        <v>42</v>
      </c>
      <c r="AX91" s="12" t="s">
        <v>90</v>
      </c>
      <c r="AY91" s="146" t="s">
        <v>130</v>
      </c>
    </row>
    <row r="92" spans="2:65" s="1" customFormat="1" ht="16.5" customHeight="1">
      <c r="B92" s="33"/>
      <c r="C92" s="128" t="s">
        <v>129</v>
      </c>
      <c r="D92" s="128" t="s">
        <v>133</v>
      </c>
      <c r="E92" s="129" t="s">
        <v>153</v>
      </c>
      <c r="F92" s="130" t="s">
        <v>154</v>
      </c>
      <c r="G92" s="131" t="s">
        <v>136</v>
      </c>
      <c r="H92" s="132">
        <v>1</v>
      </c>
      <c r="I92" s="133"/>
      <c r="J92" s="134">
        <f>ROUND(I92*H92,2)</f>
        <v>0</v>
      </c>
      <c r="K92" s="130" t="s">
        <v>44</v>
      </c>
      <c r="L92" s="33"/>
      <c r="M92" s="135" t="s">
        <v>44</v>
      </c>
      <c r="N92" s="136" t="s">
        <v>53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137</v>
      </c>
      <c r="AT92" s="139" t="s">
        <v>133</v>
      </c>
      <c r="AU92" s="139" t="s">
        <v>92</v>
      </c>
      <c r="AY92" s="17" t="s">
        <v>130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90</v>
      </c>
      <c r="BK92" s="140">
        <f>ROUND(I92*H92,2)</f>
        <v>0</v>
      </c>
      <c r="BL92" s="17" t="s">
        <v>137</v>
      </c>
      <c r="BM92" s="139" t="s">
        <v>155</v>
      </c>
    </row>
    <row r="93" spans="2:65" s="1" customFormat="1" ht="19.2">
      <c r="B93" s="33"/>
      <c r="D93" s="141" t="s">
        <v>139</v>
      </c>
      <c r="F93" s="142" t="s">
        <v>156</v>
      </c>
      <c r="I93" s="143"/>
      <c r="L93" s="33"/>
      <c r="M93" s="144"/>
      <c r="T93" s="54"/>
      <c r="AT93" s="17" t="s">
        <v>139</v>
      </c>
      <c r="AU93" s="17" t="s">
        <v>92</v>
      </c>
    </row>
    <row r="94" spans="2:65" s="1" customFormat="1" ht="16.5" customHeight="1">
      <c r="B94" s="33"/>
      <c r="C94" s="128" t="s">
        <v>157</v>
      </c>
      <c r="D94" s="128" t="s">
        <v>133</v>
      </c>
      <c r="E94" s="129" t="s">
        <v>158</v>
      </c>
      <c r="F94" s="130" t="s">
        <v>159</v>
      </c>
      <c r="G94" s="131" t="s">
        <v>136</v>
      </c>
      <c r="H94" s="132">
        <v>1</v>
      </c>
      <c r="I94" s="133"/>
      <c r="J94" s="134">
        <f>ROUND(I94*H94,2)</f>
        <v>0</v>
      </c>
      <c r="K94" s="130" t="s">
        <v>44</v>
      </c>
      <c r="L94" s="33"/>
      <c r="M94" s="135" t="s">
        <v>44</v>
      </c>
      <c r="N94" s="136" t="s">
        <v>53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137</v>
      </c>
      <c r="AT94" s="139" t="s">
        <v>133</v>
      </c>
      <c r="AU94" s="139" t="s">
        <v>92</v>
      </c>
      <c r="AY94" s="17" t="s">
        <v>130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7" t="s">
        <v>90</v>
      </c>
      <c r="BK94" s="140">
        <f>ROUND(I94*H94,2)</f>
        <v>0</v>
      </c>
      <c r="BL94" s="17" t="s">
        <v>137</v>
      </c>
      <c r="BM94" s="139" t="s">
        <v>160</v>
      </c>
    </row>
    <row r="95" spans="2:65" s="12" customFormat="1" ht="10.199999999999999">
      <c r="B95" s="145"/>
      <c r="D95" s="141" t="s">
        <v>152</v>
      </c>
      <c r="E95" s="146" t="s">
        <v>44</v>
      </c>
      <c r="F95" s="147" t="s">
        <v>90</v>
      </c>
      <c r="H95" s="148">
        <v>1</v>
      </c>
      <c r="I95" s="149"/>
      <c r="L95" s="145"/>
      <c r="M95" s="150"/>
      <c r="T95" s="151"/>
      <c r="AT95" s="146" t="s">
        <v>152</v>
      </c>
      <c r="AU95" s="146" t="s">
        <v>92</v>
      </c>
      <c r="AV95" s="12" t="s">
        <v>92</v>
      </c>
      <c r="AW95" s="12" t="s">
        <v>42</v>
      </c>
      <c r="AX95" s="12" t="s">
        <v>90</v>
      </c>
      <c r="AY95" s="146" t="s">
        <v>130</v>
      </c>
    </row>
    <row r="96" spans="2:65" s="11" customFormat="1" ht="22.8" customHeight="1">
      <c r="B96" s="116"/>
      <c r="D96" s="117" t="s">
        <v>81</v>
      </c>
      <c r="E96" s="126" t="s">
        <v>161</v>
      </c>
      <c r="F96" s="126" t="s">
        <v>162</v>
      </c>
      <c r="I96" s="119"/>
      <c r="J96" s="127">
        <f>BK96</f>
        <v>0</v>
      </c>
      <c r="L96" s="116"/>
      <c r="M96" s="121"/>
      <c r="P96" s="122">
        <f>SUM(P97:P98)</f>
        <v>0</v>
      </c>
      <c r="R96" s="122">
        <f>SUM(R97:R98)</f>
        <v>0</v>
      </c>
      <c r="T96" s="123">
        <f>SUM(T97:T98)</f>
        <v>0</v>
      </c>
      <c r="AR96" s="117" t="s">
        <v>129</v>
      </c>
      <c r="AT96" s="124" t="s">
        <v>81</v>
      </c>
      <c r="AU96" s="124" t="s">
        <v>90</v>
      </c>
      <c r="AY96" s="117" t="s">
        <v>130</v>
      </c>
      <c r="BK96" s="125">
        <f>SUM(BK97:BK98)</f>
        <v>0</v>
      </c>
    </row>
    <row r="97" spans="2:65" s="1" customFormat="1" ht="16.5" customHeight="1">
      <c r="B97" s="33"/>
      <c r="C97" s="128" t="s">
        <v>163</v>
      </c>
      <c r="D97" s="128" t="s">
        <v>133</v>
      </c>
      <c r="E97" s="129" t="s">
        <v>164</v>
      </c>
      <c r="F97" s="130" t="s">
        <v>162</v>
      </c>
      <c r="G97" s="131" t="s">
        <v>136</v>
      </c>
      <c r="H97" s="132">
        <v>1</v>
      </c>
      <c r="I97" s="133"/>
      <c r="J97" s="134">
        <f>ROUND(I97*H97,2)</f>
        <v>0</v>
      </c>
      <c r="K97" s="130" t="s">
        <v>44</v>
      </c>
      <c r="L97" s="33"/>
      <c r="M97" s="135" t="s">
        <v>44</v>
      </c>
      <c r="N97" s="136" t="s">
        <v>53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137</v>
      </c>
      <c r="AT97" s="139" t="s">
        <v>133</v>
      </c>
      <c r="AU97" s="139" t="s">
        <v>92</v>
      </c>
      <c r="AY97" s="17" t="s">
        <v>130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90</v>
      </c>
      <c r="BK97" s="140">
        <f>ROUND(I97*H97,2)</f>
        <v>0</v>
      </c>
      <c r="BL97" s="17" t="s">
        <v>137</v>
      </c>
      <c r="BM97" s="139" t="s">
        <v>165</v>
      </c>
    </row>
    <row r="98" spans="2:65" s="12" customFormat="1" ht="10.199999999999999">
      <c r="B98" s="145"/>
      <c r="D98" s="141" t="s">
        <v>152</v>
      </c>
      <c r="E98" s="146" t="s">
        <v>44</v>
      </c>
      <c r="F98" s="147" t="s">
        <v>90</v>
      </c>
      <c r="H98" s="148">
        <v>1</v>
      </c>
      <c r="I98" s="149"/>
      <c r="L98" s="145"/>
      <c r="M98" s="150"/>
      <c r="T98" s="151"/>
      <c r="AT98" s="146" t="s">
        <v>152</v>
      </c>
      <c r="AU98" s="146" t="s">
        <v>92</v>
      </c>
      <c r="AV98" s="12" t="s">
        <v>92</v>
      </c>
      <c r="AW98" s="12" t="s">
        <v>42</v>
      </c>
      <c r="AX98" s="12" t="s">
        <v>90</v>
      </c>
      <c r="AY98" s="146" t="s">
        <v>130</v>
      </c>
    </row>
    <row r="99" spans="2:65" s="11" customFormat="1" ht="22.8" customHeight="1">
      <c r="B99" s="116"/>
      <c r="D99" s="117" t="s">
        <v>81</v>
      </c>
      <c r="E99" s="126" t="s">
        <v>166</v>
      </c>
      <c r="F99" s="126" t="s">
        <v>167</v>
      </c>
      <c r="I99" s="119"/>
      <c r="J99" s="127">
        <f>BK99</f>
        <v>0</v>
      </c>
      <c r="L99" s="116"/>
      <c r="M99" s="121"/>
      <c r="P99" s="122">
        <f>SUM(P100:P102)</f>
        <v>0</v>
      </c>
      <c r="R99" s="122">
        <f>SUM(R100:R102)</f>
        <v>0</v>
      </c>
      <c r="T99" s="123">
        <f>SUM(T100:T102)</f>
        <v>0</v>
      </c>
      <c r="AR99" s="117" t="s">
        <v>129</v>
      </c>
      <c r="AT99" s="124" t="s">
        <v>81</v>
      </c>
      <c r="AU99" s="124" t="s">
        <v>90</v>
      </c>
      <c r="AY99" s="117" t="s">
        <v>130</v>
      </c>
      <c r="BK99" s="125">
        <f>SUM(BK100:BK102)</f>
        <v>0</v>
      </c>
    </row>
    <row r="100" spans="2:65" s="1" customFormat="1" ht="16.5" customHeight="1">
      <c r="B100" s="33"/>
      <c r="C100" s="128" t="s">
        <v>168</v>
      </c>
      <c r="D100" s="128" t="s">
        <v>133</v>
      </c>
      <c r="E100" s="129" t="s">
        <v>169</v>
      </c>
      <c r="F100" s="130" t="s">
        <v>170</v>
      </c>
      <c r="G100" s="131" t="s">
        <v>136</v>
      </c>
      <c r="H100" s="132">
        <v>1</v>
      </c>
      <c r="I100" s="133"/>
      <c r="J100" s="134">
        <f>ROUND(I100*H100,2)</f>
        <v>0</v>
      </c>
      <c r="K100" s="130" t="s">
        <v>44</v>
      </c>
      <c r="L100" s="33"/>
      <c r="M100" s="135" t="s">
        <v>44</v>
      </c>
      <c r="N100" s="136" t="s">
        <v>53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137</v>
      </c>
      <c r="AT100" s="139" t="s">
        <v>133</v>
      </c>
      <c r="AU100" s="139" t="s">
        <v>92</v>
      </c>
      <c r="AY100" s="17" t="s">
        <v>130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90</v>
      </c>
      <c r="BK100" s="140">
        <f>ROUND(I100*H100,2)</f>
        <v>0</v>
      </c>
      <c r="BL100" s="17" t="s">
        <v>137</v>
      </c>
      <c r="BM100" s="139" t="s">
        <v>171</v>
      </c>
    </row>
    <row r="101" spans="2:65" s="1" customFormat="1" ht="38.4">
      <c r="B101" s="33"/>
      <c r="D101" s="141" t="s">
        <v>139</v>
      </c>
      <c r="F101" s="142" t="s">
        <v>172</v>
      </c>
      <c r="I101" s="143"/>
      <c r="L101" s="33"/>
      <c r="M101" s="144"/>
      <c r="T101" s="54"/>
      <c r="AT101" s="17" t="s">
        <v>139</v>
      </c>
      <c r="AU101" s="17" t="s">
        <v>92</v>
      </c>
    </row>
    <row r="102" spans="2:65" s="12" customFormat="1" ht="10.199999999999999">
      <c r="B102" s="145"/>
      <c r="D102" s="141" t="s">
        <v>152</v>
      </c>
      <c r="E102" s="146" t="s">
        <v>44</v>
      </c>
      <c r="F102" s="147" t="s">
        <v>90</v>
      </c>
      <c r="H102" s="148">
        <v>1</v>
      </c>
      <c r="I102" s="149"/>
      <c r="L102" s="145"/>
      <c r="M102" s="152"/>
      <c r="N102" s="153"/>
      <c r="O102" s="153"/>
      <c r="P102" s="153"/>
      <c r="Q102" s="153"/>
      <c r="R102" s="153"/>
      <c r="S102" s="153"/>
      <c r="T102" s="154"/>
      <c r="AT102" s="146" t="s">
        <v>152</v>
      </c>
      <c r="AU102" s="146" t="s">
        <v>92</v>
      </c>
      <c r="AV102" s="12" t="s">
        <v>92</v>
      </c>
      <c r="AW102" s="12" t="s">
        <v>42</v>
      </c>
      <c r="AX102" s="12" t="s">
        <v>90</v>
      </c>
      <c r="AY102" s="146" t="s">
        <v>130</v>
      </c>
    </row>
    <row r="103" spans="2:65" s="1" customFormat="1" ht="6.9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rLeiGliW338hjo6MBOMAJQdsOTB1t5ZaOuiCfDei2iriXhGhLKYcW8vqho0GOvNXUbVSC2f13dVe2nq0KXzosg==" saltValue="Qhtjyyfoy5B1rUE+318yCp4Dfto2hF9wto9yoc5v/G8sgiMhnZBZtyVQuKqkvKIPxlGzWyC0z43qhvX4DSXFKA==" spinCount="100000" sheet="1" objects="1" scenarios="1" formatColumns="0" formatRows="0" autoFilter="0"/>
  <autoFilter ref="C82:K102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8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</row>
    <row r="4" spans="2:46" ht="24.9" customHeight="1">
      <c r="B4" s="20"/>
      <c r="D4" s="21" t="s">
        <v>104</v>
      </c>
      <c r="L4" s="20"/>
      <c r="M4" s="86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5" t="str">
        <f>'Rekapitulace stavby'!K6</f>
        <v>Obnova ČOV Český Krumloc I. etapa</v>
      </c>
      <c r="F7" s="306"/>
      <c r="G7" s="306"/>
      <c r="H7" s="306"/>
      <c r="L7" s="20"/>
    </row>
    <row r="8" spans="2:46" s="1" customFormat="1" ht="12" customHeight="1">
      <c r="B8" s="33"/>
      <c r="D8" s="27" t="s">
        <v>105</v>
      </c>
      <c r="L8" s="33"/>
    </row>
    <row r="9" spans="2:46" s="1" customFormat="1" ht="16.5" customHeight="1">
      <c r="B9" s="33"/>
      <c r="E9" s="268" t="s">
        <v>173</v>
      </c>
      <c r="F9" s="307"/>
      <c r="G9" s="307"/>
      <c r="H9" s="307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92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16. 9. 2024</v>
      </c>
      <c r="L12" s="33"/>
    </row>
    <row r="13" spans="2:46" s="1" customFormat="1" ht="21.75" customHeight="1">
      <c r="B13" s="33"/>
      <c r="D13" s="24" t="s">
        <v>26</v>
      </c>
      <c r="F13" s="29" t="s">
        <v>27</v>
      </c>
      <c r="I13" s="24" t="s">
        <v>28</v>
      </c>
      <c r="J13" s="29" t="s">
        <v>29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08" t="str">
        <f>'Rekapitulace stavby'!E14</f>
        <v>Vyplň údaj</v>
      </c>
      <c r="F18" s="289"/>
      <c r="G18" s="289"/>
      <c r="H18" s="289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87"/>
      <c r="E27" s="294" t="s">
        <v>44</v>
      </c>
      <c r="F27" s="294"/>
      <c r="G27" s="294"/>
      <c r="H27" s="294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48</v>
      </c>
      <c r="J30" s="64">
        <f>ROUND(J93,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9">
        <f>ROUND((SUM(BE93:BE388)),  2)</f>
        <v>0</v>
      </c>
      <c r="I33" s="90">
        <v>0.21</v>
      </c>
      <c r="J33" s="89">
        <f>ROUND(((SUM(BE93:BE388))*I33),  2)</f>
        <v>0</v>
      </c>
      <c r="L33" s="33"/>
    </row>
    <row r="34" spans="2:12" s="1" customFormat="1" ht="14.4" customHeight="1">
      <c r="B34" s="33"/>
      <c r="E34" s="27" t="s">
        <v>54</v>
      </c>
      <c r="F34" s="89">
        <f>ROUND((SUM(BF93:BF388)),  2)</f>
        <v>0</v>
      </c>
      <c r="I34" s="90">
        <v>0.12</v>
      </c>
      <c r="J34" s="89">
        <f>ROUND(((SUM(BF93:BF388))*I34),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9">
        <f>ROUND((SUM(BG93:BG388)),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9">
        <f>ROUND((SUM(BH93:BH388)),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9">
        <f>ROUND((SUM(BI93:BI388)),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58</v>
      </c>
      <c r="E39" s="55"/>
      <c r="F39" s="55"/>
      <c r="G39" s="93" t="s">
        <v>59</v>
      </c>
      <c r="H39" s="94" t="s">
        <v>60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107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05" t="str">
        <f>E7</f>
        <v>Obnova ČOV Český Krumloc I. etapa</v>
      </c>
      <c r="F48" s="306"/>
      <c r="G48" s="306"/>
      <c r="H48" s="306"/>
      <c r="L48" s="33"/>
    </row>
    <row r="49" spans="2:47" s="1" customFormat="1" ht="12" customHeight="1">
      <c r="B49" s="33"/>
      <c r="C49" s="27" t="s">
        <v>105</v>
      </c>
      <c r="L49" s="33"/>
    </row>
    <row r="50" spans="2:47" s="1" customFormat="1" ht="16.5" customHeight="1">
      <c r="B50" s="33"/>
      <c r="E50" s="268" t="str">
        <f>E9</f>
        <v>SO-01 - Stavební část</v>
      </c>
      <c r="F50" s="307"/>
      <c r="G50" s="307"/>
      <c r="H50" s="307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Český Krumlov</v>
      </c>
      <c r="I52" s="27" t="s">
        <v>24</v>
      </c>
      <c r="J52" s="50" t="str">
        <f>IF(J12="","",J12)</f>
        <v>16. 9. 2024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Český Krumlov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108</v>
      </c>
      <c r="D57" s="91"/>
      <c r="E57" s="91"/>
      <c r="F57" s="91"/>
      <c r="G57" s="91"/>
      <c r="H57" s="91"/>
      <c r="I57" s="91"/>
      <c r="J57" s="98" t="s">
        <v>109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80</v>
      </c>
      <c r="J59" s="64">
        <f>J93</f>
        <v>0</v>
      </c>
      <c r="L59" s="33"/>
      <c r="AU59" s="17" t="s">
        <v>110</v>
      </c>
    </row>
    <row r="60" spans="2:47" s="8" customFormat="1" ht="24.9" customHeight="1">
      <c r="B60" s="100"/>
      <c r="D60" s="101" t="s">
        <v>174</v>
      </c>
      <c r="E60" s="102"/>
      <c r="F60" s="102"/>
      <c r="G60" s="102"/>
      <c r="H60" s="102"/>
      <c r="I60" s="102"/>
      <c r="J60" s="103">
        <f>J94</f>
        <v>0</v>
      </c>
      <c r="L60" s="100"/>
    </row>
    <row r="61" spans="2:47" s="9" customFormat="1" ht="19.95" customHeight="1">
      <c r="B61" s="104"/>
      <c r="D61" s="105" t="s">
        <v>175</v>
      </c>
      <c r="E61" s="106"/>
      <c r="F61" s="106"/>
      <c r="G61" s="106"/>
      <c r="H61" s="106"/>
      <c r="I61" s="106"/>
      <c r="J61" s="107">
        <f>J95</f>
        <v>0</v>
      </c>
      <c r="L61" s="104"/>
    </row>
    <row r="62" spans="2:47" s="9" customFormat="1" ht="19.95" customHeight="1">
      <c r="B62" s="104"/>
      <c r="D62" s="105" t="s">
        <v>176</v>
      </c>
      <c r="E62" s="106"/>
      <c r="F62" s="106"/>
      <c r="G62" s="106"/>
      <c r="H62" s="106"/>
      <c r="I62" s="106"/>
      <c r="J62" s="107">
        <f>J121</f>
        <v>0</v>
      </c>
      <c r="L62" s="104"/>
    </row>
    <row r="63" spans="2:47" s="9" customFormat="1" ht="19.95" customHeight="1">
      <c r="B63" s="104"/>
      <c r="D63" s="105" t="s">
        <v>177</v>
      </c>
      <c r="E63" s="106"/>
      <c r="F63" s="106"/>
      <c r="G63" s="106"/>
      <c r="H63" s="106"/>
      <c r="I63" s="106"/>
      <c r="J63" s="107">
        <f>J149</f>
        <v>0</v>
      </c>
      <c r="L63" s="104"/>
    </row>
    <row r="64" spans="2:47" s="9" customFormat="1" ht="19.95" customHeight="1">
      <c r="B64" s="104"/>
      <c r="D64" s="105" t="s">
        <v>178</v>
      </c>
      <c r="E64" s="106"/>
      <c r="F64" s="106"/>
      <c r="G64" s="106"/>
      <c r="H64" s="106"/>
      <c r="I64" s="106"/>
      <c r="J64" s="107">
        <f>J163</f>
        <v>0</v>
      </c>
      <c r="L64" s="104"/>
    </row>
    <row r="65" spans="2:12" s="9" customFormat="1" ht="19.95" customHeight="1">
      <c r="B65" s="104"/>
      <c r="D65" s="105" t="s">
        <v>179</v>
      </c>
      <c r="E65" s="106"/>
      <c r="F65" s="106"/>
      <c r="G65" s="106"/>
      <c r="H65" s="106"/>
      <c r="I65" s="106"/>
      <c r="J65" s="107">
        <f>J169</f>
        <v>0</v>
      </c>
      <c r="L65" s="104"/>
    </row>
    <row r="66" spans="2:12" s="9" customFormat="1" ht="19.95" customHeight="1">
      <c r="B66" s="104"/>
      <c r="D66" s="105" t="s">
        <v>180</v>
      </c>
      <c r="E66" s="106"/>
      <c r="F66" s="106"/>
      <c r="G66" s="106"/>
      <c r="H66" s="106"/>
      <c r="I66" s="106"/>
      <c r="J66" s="107">
        <f>J229</f>
        <v>0</v>
      </c>
      <c r="L66" s="104"/>
    </row>
    <row r="67" spans="2:12" s="9" customFormat="1" ht="19.95" customHeight="1">
      <c r="B67" s="104"/>
      <c r="D67" s="105" t="s">
        <v>181</v>
      </c>
      <c r="E67" s="106"/>
      <c r="F67" s="106"/>
      <c r="G67" s="106"/>
      <c r="H67" s="106"/>
      <c r="I67" s="106"/>
      <c r="J67" s="107">
        <f>J259</f>
        <v>0</v>
      </c>
      <c r="L67" s="104"/>
    </row>
    <row r="68" spans="2:12" s="8" customFormat="1" ht="24.9" customHeight="1">
      <c r="B68" s="100"/>
      <c r="D68" s="101" t="s">
        <v>182</v>
      </c>
      <c r="E68" s="102"/>
      <c r="F68" s="102"/>
      <c r="G68" s="102"/>
      <c r="H68" s="102"/>
      <c r="I68" s="102"/>
      <c r="J68" s="103">
        <f>J262</f>
        <v>0</v>
      </c>
      <c r="L68" s="100"/>
    </row>
    <row r="69" spans="2:12" s="9" customFormat="1" ht="19.95" customHeight="1">
      <c r="B69" s="104"/>
      <c r="D69" s="105" t="s">
        <v>183</v>
      </c>
      <c r="E69" s="106"/>
      <c r="F69" s="106"/>
      <c r="G69" s="106"/>
      <c r="H69" s="106"/>
      <c r="I69" s="106"/>
      <c r="J69" s="107">
        <f>J263</f>
        <v>0</v>
      </c>
      <c r="L69" s="104"/>
    </row>
    <row r="70" spans="2:12" s="9" customFormat="1" ht="19.95" customHeight="1">
      <c r="B70" s="104"/>
      <c r="D70" s="105" t="s">
        <v>184</v>
      </c>
      <c r="E70" s="106"/>
      <c r="F70" s="106"/>
      <c r="G70" s="106"/>
      <c r="H70" s="106"/>
      <c r="I70" s="106"/>
      <c r="J70" s="107">
        <f>J285</f>
        <v>0</v>
      </c>
      <c r="L70" s="104"/>
    </row>
    <row r="71" spans="2:12" s="8" customFormat="1" ht="24.9" customHeight="1">
      <c r="B71" s="100"/>
      <c r="D71" s="101" t="s">
        <v>185</v>
      </c>
      <c r="E71" s="102"/>
      <c r="F71" s="102"/>
      <c r="G71" s="102"/>
      <c r="H71" s="102"/>
      <c r="I71" s="102"/>
      <c r="J71" s="103">
        <f>J298</f>
        <v>0</v>
      </c>
      <c r="L71" s="100"/>
    </row>
    <row r="72" spans="2:12" s="9" customFormat="1" ht="19.95" customHeight="1">
      <c r="B72" s="104"/>
      <c r="D72" s="105" t="s">
        <v>186</v>
      </c>
      <c r="E72" s="106"/>
      <c r="F72" s="106"/>
      <c r="G72" s="106"/>
      <c r="H72" s="106"/>
      <c r="I72" s="106"/>
      <c r="J72" s="107">
        <f>J299</f>
        <v>0</v>
      </c>
      <c r="L72" s="104"/>
    </row>
    <row r="73" spans="2:12" s="9" customFormat="1" ht="19.95" customHeight="1">
      <c r="B73" s="104"/>
      <c r="D73" s="105" t="s">
        <v>187</v>
      </c>
      <c r="E73" s="106"/>
      <c r="F73" s="106"/>
      <c r="G73" s="106"/>
      <c r="H73" s="106"/>
      <c r="I73" s="106"/>
      <c r="J73" s="107">
        <f>J304</f>
        <v>0</v>
      </c>
      <c r="L73" s="104"/>
    </row>
    <row r="74" spans="2:12" s="1" customFormat="1" ht="21.75" customHeight="1">
      <c r="B74" s="33"/>
      <c r="L74" s="33"/>
    </row>
    <row r="75" spans="2:12" s="1" customFormat="1" ht="6.9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6.9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4.9" customHeight="1">
      <c r="B80" s="33"/>
      <c r="C80" s="21" t="s">
        <v>115</v>
      </c>
      <c r="L80" s="33"/>
    </row>
    <row r="81" spans="2:65" s="1" customFormat="1" ht="6.9" customHeight="1">
      <c r="B81" s="33"/>
      <c r="L81" s="33"/>
    </row>
    <row r="82" spans="2:65" s="1" customFormat="1" ht="12" customHeight="1">
      <c r="B82" s="33"/>
      <c r="C82" s="27" t="s">
        <v>16</v>
      </c>
      <c r="L82" s="33"/>
    </row>
    <row r="83" spans="2:65" s="1" customFormat="1" ht="16.5" customHeight="1">
      <c r="B83" s="33"/>
      <c r="E83" s="305" t="str">
        <f>E7</f>
        <v>Obnova ČOV Český Krumloc I. etapa</v>
      </c>
      <c r="F83" s="306"/>
      <c r="G83" s="306"/>
      <c r="H83" s="306"/>
      <c r="L83" s="33"/>
    </row>
    <row r="84" spans="2:65" s="1" customFormat="1" ht="12" customHeight="1">
      <c r="B84" s="33"/>
      <c r="C84" s="27" t="s">
        <v>105</v>
      </c>
      <c r="L84" s="33"/>
    </row>
    <row r="85" spans="2:65" s="1" customFormat="1" ht="16.5" customHeight="1">
      <c r="B85" s="33"/>
      <c r="E85" s="268" t="str">
        <f>E9</f>
        <v>SO-01 - Stavební část</v>
      </c>
      <c r="F85" s="307"/>
      <c r="G85" s="307"/>
      <c r="H85" s="307"/>
      <c r="L85" s="33"/>
    </row>
    <row r="86" spans="2:65" s="1" customFormat="1" ht="6.9" customHeight="1">
      <c r="B86" s="33"/>
      <c r="L86" s="33"/>
    </row>
    <row r="87" spans="2:65" s="1" customFormat="1" ht="12" customHeight="1">
      <c r="B87" s="33"/>
      <c r="C87" s="27" t="s">
        <v>22</v>
      </c>
      <c r="F87" s="25" t="str">
        <f>F12</f>
        <v>Český Krumlov</v>
      </c>
      <c r="I87" s="27" t="s">
        <v>24</v>
      </c>
      <c r="J87" s="50" t="str">
        <f>IF(J12="","",J12)</f>
        <v>16. 9. 2024</v>
      </c>
      <c r="L87" s="33"/>
    </row>
    <row r="88" spans="2:65" s="1" customFormat="1" ht="6.9" customHeight="1">
      <c r="B88" s="33"/>
      <c r="L88" s="33"/>
    </row>
    <row r="89" spans="2:65" s="1" customFormat="1" ht="15.15" customHeight="1">
      <c r="B89" s="33"/>
      <c r="C89" s="27" t="s">
        <v>30</v>
      </c>
      <c r="F89" s="25" t="str">
        <f>E15</f>
        <v>Město Český Krumlov</v>
      </c>
      <c r="I89" s="27" t="s">
        <v>38</v>
      </c>
      <c r="J89" s="31" t="str">
        <f>E21</f>
        <v>VAK projekt s.r.o.</v>
      </c>
      <c r="L89" s="33"/>
    </row>
    <row r="90" spans="2:65" s="1" customFormat="1" ht="25.65" customHeight="1">
      <c r="B90" s="33"/>
      <c r="C90" s="27" t="s">
        <v>36</v>
      </c>
      <c r="F90" s="25" t="str">
        <f>IF(E18="","",E18)</f>
        <v>Vyplň údaj</v>
      </c>
      <c r="I90" s="27" t="s">
        <v>43</v>
      </c>
      <c r="J90" s="31" t="str">
        <f>E24</f>
        <v>Ing. Martina Zamlinská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08"/>
      <c r="C92" s="109" t="s">
        <v>116</v>
      </c>
      <c r="D92" s="110" t="s">
        <v>67</v>
      </c>
      <c r="E92" s="110" t="s">
        <v>63</v>
      </c>
      <c r="F92" s="110" t="s">
        <v>64</v>
      </c>
      <c r="G92" s="110" t="s">
        <v>117</v>
      </c>
      <c r="H92" s="110" t="s">
        <v>118</v>
      </c>
      <c r="I92" s="110" t="s">
        <v>119</v>
      </c>
      <c r="J92" s="110" t="s">
        <v>109</v>
      </c>
      <c r="K92" s="111" t="s">
        <v>120</v>
      </c>
      <c r="L92" s="108"/>
      <c r="M92" s="57" t="s">
        <v>44</v>
      </c>
      <c r="N92" s="58" t="s">
        <v>52</v>
      </c>
      <c r="O92" s="58" t="s">
        <v>121</v>
      </c>
      <c r="P92" s="58" t="s">
        <v>122</v>
      </c>
      <c r="Q92" s="58" t="s">
        <v>123</v>
      </c>
      <c r="R92" s="58" t="s">
        <v>124</v>
      </c>
      <c r="S92" s="58" t="s">
        <v>125</v>
      </c>
      <c r="T92" s="59" t="s">
        <v>126</v>
      </c>
    </row>
    <row r="93" spans="2:65" s="1" customFormat="1" ht="22.8" customHeight="1">
      <c r="B93" s="33"/>
      <c r="C93" s="62" t="s">
        <v>127</v>
      </c>
      <c r="J93" s="112">
        <f>BK93</f>
        <v>0</v>
      </c>
      <c r="L93" s="33"/>
      <c r="M93" s="60"/>
      <c r="N93" s="51"/>
      <c r="O93" s="51"/>
      <c r="P93" s="113">
        <f>P94+P262+P298</f>
        <v>0</v>
      </c>
      <c r="Q93" s="51"/>
      <c r="R93" s="113">
        <f>R94+R262+R298</f>
        <v>17.753800420000001</v>
      </c>
      <c r="S93" s="51"/>
      <c r="T93" s="114">
        <f>T94+T262+T298</f>
        <v>26.700600000000001</v>
      </c>
      <c r="AT93" s="17" t="s">
        <v>81</v>
      </c>
      <c r="AU93" s="17" t="s">
        <v>110</v>
      </c>
      <c r="BK93" s="115">
        <f>BK94+BK262+BK298</f>
        <v>0</v>
      </c>
    </row>
    <row r="94" spans="2:65" s="11" customFormat="1" ht="25.95" customHeight="1">
      <c r="B94" s="116"/>
      <c r="D94" s="117" t="s">
        <v>81</v>
      </c>
      <c r="E94" s="118" t="s">
        <v>188</v>
      </c>
      <c r="F94" s="118" t="s">
        <v>189</v>
      </c>
      <c r="I94" s="119"/>
      <c r="J94" s="120">
        <f>BK94</f>
        <v>0</v>
      </c>
      <c r="L94" s="116"/>
      <c r="M94" s="121"/>
      <c r="P94" s="122">
        <f>P95+P121+P149+P163+P169+P229+P259</f>
        <v>0</v>
      </c>
      <c r="R94" s="122">
        <f>R95+R121+R149+R163+R169+R229+R259</f>
        <v>12.890559600000001</v>
      </c>
      <c r="T94" s="123">
        <f>T95+T121+T149+T163+T169+T229+T259</f>
        <v>3.5726</v>
      </c>
      <c r="AR94" s="117" t="s">
        <v>90</v>
      </c>
      <c r="AT94" s="124" t="s">
        <v>81</v>
      </c>
      <c r="AU94" s="124" t="s">
        <v>82</v>
      </c>
      <c r="AY94" s="117" t="s">
        <v>130</v>
      </c>
      <c r="BK94" s="125">
        <f>BK95+BK121+BK149+BK163+BK169+BK229+BK259</f>
        <v>0</v>
      </c>
    </row>
    <row r="95" spans="2:65" s="11" customFormat="1" ht="22.8" customHeight="1">
      <c r="B95" s="116"/>
      <c r="D95" s="117" t="s">
        <v>81</v>
      </c>
      <c r="E95" s="126" t="s">
        <v>90</v>
      </c>
      <c r="F95" s="126" t="s">
        <v>190</v>
      </c>
      <c r="I95" s="119"/>
      <c r="J95" s="127">
        <f>BK95</f>
        <v>0</v>
      </c>
      <c r="L95" s="116"/>
      <c r="M95" s="121"/>
      <c r="P95" s="122">
        <f>SUM(P96:P120)</f>
        <v>0</v>
      </c>
      <c r="R95" s="122">
        <f>SUM(R96:R120)</f>
        <v>6.3449999999999999E-3</v>
      </c>
      <c r="T95" s="123">
        <f>SUM(T96:T120)</f>
        <v>2.7269999999999999</v>
      </c>
      <c r="AR95" s="117" t="s">
        <v>90</v>
      </c>
      <c r="AT95" s="124" t="s">
        <v>81</v>
      </c>
      <c r="AU95" s="124" t="s">
        <v>90</v>
      </c>
      <c r="AY95" s="117" t="s">
        <v>130</v>
      </c>
      <c r="BK95" s="125">
        <f>SUM(BK96:BK120)</f>
        <v>0</v>
      </c>
    </row>
    <row r="96" spans="2:65" s="1" customFormat="1" ht="37.799999999999997" customHeight="1">
      <c r="B96" s="33"/>
      <c r="C96" s="128" t="s">
        <v>90</v>
      </c>
      <c r="D96" s="128" t="s">
        <v>133</v>
      </c>
      <c r="E96" s="129" t="s">
        <v>191</v>
      </c>
      <c r="F96" s="130" t="s">
        <v>192</v>
      </c>
      <c r="G96" s="131" t="s">
        <v>193</v>
      </c>
      <c r="H96" s="132">
        <v>4.5</v>
      </c>
      <c r="I96" s="133"/>
      <c r="J96" s="134">
        <f>ROUND(I96*H96,2)</f>
        <v>0</v>
      </c>
      <c r="K96" s="130" t="s">
        <v>194</v>
      </c>
      <c r="L96" s="33"/>
      <c r="M96" s="135" t="s">
        <v>44</v>
      </c>
      <c r="N96" s="136" t="s">
        <v>53</v>
      </c>
      <c r="P96" s="137">
        <f>O96*H96</f>
        <v>0</v>
      </c>
      <c r="Q96" s="137">
        <v>0</v>
      </c>
      <c r="R96" s="137">
        <f>Q96*H96</f>
        <v>0</v>
      </c>
      <c r="S96" s="137">
        <v>0.28999999999999998</v>
      </c>
      <c r="T96" s="138">
        <f>S96*H96</f>
        <v>1.3049999999999999</v>
      </c>
      <c r="AR96" s="139" t="s">
        <v>148</v>
      </c>
      <c r="AT96" s="139" t="s">
        <v>133</v>
      </c>
      <c r="AU96" s="139" t="s">
        <v>92</v>
      </c>
      <c r="AY96" s="17" t="s">
        <v>130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7" t="s">
        <v>90</v>
      </c>
      <c r="BK96" s="140">
        <f>ROUND(I96*H96,2)</f>
        <v>0</v>
      </c>
      <c r="BL96" s="17" t="s">
        <v>148</v>
      </c>
      <c r="BM96" s="139" t="s">
        <v>195</v>
      </c>
    </row>
    <row r="97" spans="2:65" s="1" customFormat="1" ht="10.199999999999999">
      <c r="B97" s="33"/>
      <c r="D97" s="155" t="s">
        <v>196</v>
      </c>
      <c r="F97" s="156" t="s">
        <v>197</v>
      </c>
      <c r="I97" s="143"/>
      <c r="L97" s="33"/>
      <c r="M97" s="144"/>
      <c r="T97" s="54"/>
      <c r="AT97" s="17" t="s">
        <v>196</v>
      </c>
      <c r="AU97" s="17" t="s">
        <v>92</v>
      </c>
    </row>
    <row r="98" spans="2:65" s="12" customFormat="1" ht="10.199999999999999">
      <c r="B98" s="145"/>
      <c r="D98" s="141" t="s">
        <v>152</v>
      </c>
      <c r="E98" s="146" t="s">
        <v>44</v>
      </c>
      <c r="F98" s="147" t="s">
        <v>198</v>
      </c>
      <c r="H98" s="148">
        <v>4.5</v>
      </c>
      <c r="I98" s="149"/>
      <c r="L98" s="145"/>
      <c r="M98" s="150"/>
      <c r="T98" s="151"/>
      <c r="AT98" s="146" t="s">
        <v>152</v>
      </c>
      <c r="AU98" s="146" t="s">
        <v>92</v>
      </c>
      <c r="AV98" s="12" t="s">
        <v>92</v>
      </c>
      <c r="AW98" s="12" t="s">
        <v>42</v>
      </c>
      <c r="AX98" s="12" t="s">
        <v>90</v>
      </c>
      <c r="AY98" s="146" t="s">
        <v>130</v>
      </c>
    </row>
    <row r="99" spans="2:65" s="1" customFormat="1" ht="33" customHeight="1">
      <c r="B99" s="33"/>
      <c r="C99" s="128" t="s">
        <v>92</v>
      </c>
      <c r="D99" s="128" t="s">
        <v>133</v>
      </c>
      <c r="E99" s="129" t="s">
        <v>199</v>
      </c>
      <c r="F99" s="130" t="s">
        <v>200</v>
      </c>
      <c r="G99" s="131" t="s">
        <v>193</v>
      </c>
      <c r="H99" s="132">
        <v>4.5</v>
      </c>
      <c r="I99" s="133"/>
      <c r="J99" s="134">
        <f>ROUND(I99*H99,2)</f>
        <v>0</v>
      </c>
      <c r="K99" s="130" t="s">
        <v>194</v>
      </c>
      <c r="L99" s="33"/>
      <c r="M99" s="135" t="s">
        <v>44</v>
      </c>
      <c r="N99" s="136" t="s">
        <v>53</v>
      </c>
      <c r="P99" s="137">
        <f>O99*H99</f>
        <v>0</v>
      </c>
      <c r="Q99" s="137">
        <v>0</v>
      </c>
      <c r="R99" s="137">
        <f>Q99*H99</f>
        <v>0</v>
      </c>
      <c r="S99" s="137">
        <v>0.316</v>
      </c>
      <c r="T99" s="138">
        <f>S99*H99</f>
        <v>1.4219999999999999</v>
      </c>
      <c r="AR99" s="139" t="s">
        <v>148</v>
      </c>
      <c r="AT99" s="139" t="s">
        <v>133</v>
      </c>
      <c r="AU99" s="139" t="s">
        <v>92</v>
      </c>
      <c r="AY99" s="17" t="s">
        <v>130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90</v>
      </c>
      <c r="BK99" s="140">
        <f>ROUND(I99*H99,2)</f>
        <v>0</v>
      </c>
      <c r="BL99" s="17" t="s">
        <v>148</v>
      </c>
      <c r="BM99" s="139" t="s">
        <v>201</v>
      </c>
    </row>
    <row r="100" spans="2:65" s="1" customFormat="1" ht="10.199999999999999">
      <c r="B100" s="33"/>
      <c r="D100" s="155" t="s">
        <v>196</v>
      </c>
      <c r="F100" s="156" t="s">
        <v>202</v>
      </c>
      <c r="I100" s="143"/>
      <c r="L100" s="33"/>
      <c r="M100" s="144"/>
      <c r="T100" s="54"/>
      <c r="AT100" s="17" t="s">
        <v>196</v>
      </c>
      <c r="AU100" s="17" t="s">
        <v>92</v>
      </c>
    </row>
    <row r="101" spans="2:65" s="12" customFormat="1" ht="10.199999999999999">
      <c r="B101" s="145"/>
      <c r="D101" s="141" t="s">
        <v>152</v>
      </c>
      <c r="E101" s="146" t="s">
        <v>44</v>
      </c>
      <c r="F101" s="147" t="s">
        <v>198</v>
      </c>
      <c r="H101" s="148">
        <v>4.5</v>
      </c>
      <c r="I101" s="149"/>
      <c r="L101" s="145"/>
      <c r="M101" s="150"/>
      <c r="T101" s="151"/>
      <c r="AT101" s="146" t="s">
        <v>152</v>
      </c>
      <c r="AU101" s="146" t="s">
        <v>92</v>
      </c>
      <c r="AV101" s="12" t="s">
        <v>92</v>
      </c>
      <c r="AW101" s="12" t="s">
        <v>42</v>
      </c>
      <c r="AX101" s="12" t="s">
        <v>90</v>
      </c>
      <c r="AY101" s="146" t="s">
        <v>130</v>
      </c>
    </row>
    <row r="102" spans="2:65" s="1" customFormat="1" ht="49.05" customHeight="1">
      <c r="B102" s="33"/>
      <c r="C102" s="128" t="s">
        <v>144</v>
      </c>
      <c r="D102" s="128" t="s">
        <v>133</v>
      </c>
      <c r="E102" s="129" t="s">
        <v>203</v>
      </c>
      <c r="F102" s="130" t="s">
        <v>204</v>
      </c>
      <c r="G102" s="131" t="s">
        <v>205</v>
      </c>
      <c r="H102" s="132">
        <v>0.5</v>
      </c>
      <c r="I102" s="133"/>
      <c r="J102" s="134">
        <f>ROUND(I102*H102,2)</f>
        <v>0</v>
      </c>
      <c r="K102" s="130" t="s">
        <v>194</v>
      </c>
      <c r="L102" s="33"/>
      <c r="M102" s="135" t="s">
        <v>44</v>
      </c>
      <c r="N102" s="136" t="s">
        <v>53</v>
      </c>
      <c r="P102" s="137">
        <f>O102*H102</f>
        <v>0</v>
      </c>
      <c r="Q102" s="137">
        <v>1.269E-2</v>
      </c>
      <c r="R102" s="137">
        <f>Q102*H102</f>
        <v>6.3449999999999999E-3</v>
      </c>
      <c r="S102" s="137">
        <v>0</v>
      </c>
      <c r="T102" s="138">
        <f>S102*H102</f>
        <v>0</v>
      </c>
      <c r="AR102" s="139" t="s">
        <v>148</v>
      </c>
      <c r="AT102" s="139" t="s">
        <v>133</v>
      </c>
      <c r="AU102" s="139" t="s">
        <v>92</v>
      </c>
      <c r="AY102" s="17" t="s">
        <v>130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90</v>
      </c>
      <c r="BK102" s="140">
        <f>ROUND(I102*H102,2)</f>
        <v>0</v>
      </c>
      <c r="BL102" s="17" t="s">
        <v>148</v>
      </c>
      <c r="BM102" s="139" t="s">
        <v>206</v>
      </c>
    </row>
    <row r="103" spans="2:65" s="1" customFormat="1" ht="10.199999999999999">
      <c r="B103" s="33"/>
      <c r="D103" s="155" t="s">
        <v>196</v>
      </c>
      <c r="F103" s="156" t="s">
        <v>207</v>
      </c>
      <c r="I103" s="143"/>
      <c r="L103" s="33"/>
      <c r="M103" s="144"/>
      <c r="T103" s="54"/>
      <c r="AT103" s="17" t="s">
        <v>196</v>
      </c>
      <c r="AU103" s="17" t="s">
        <v>92</v>
      </c>
    </row>
    <row r="104" spans="2:65" s="13" customFormat="1" ht="10.199999999999999">
      <c r="B104" s="157"/>
      <c r="D104" s="141" t="s">
        <v>152</v>
      </c>
      <c r="E104" s="158" t="s">
        <v>44</v>
      </c>
      <c r="F104" s="159" t="s">
        <v>208</v>
      </c>
      <c r="H104" s="158" t="s">
        <v>44</v>
      </c>
      <c r="I104" s="160"/>
      <c r="L104" s="157"/>
      <c r="M104" s="161"/>
      <c r="T104" s="162"/>
      <c r="AT104" s="158" t="s">
        <v>152</v>
      </c>
      <c r="AU104" s="158" t="s">
        <v>92</v>
      </c>
      <c r="AV104" s="13" t="s">
        <v>90</v>
      </c>
      <c r="AW104" s="13" t="s">
        <v>42</v>
      </c>
      <c r="AX104" s="13" t="s">
        <v>82</v>
      </c>
      <c r="AY104" s="158" t="s">
        <v>130</v>
      </c>
    </row>
    <row r="105" spans="2:65" s="12" customFormat="1" ht="10.199999999999999">
      <c r="B105" s="145"/>
      <c r="D105" s="141" t="s">
        <v>152</v>
      </c>
      <c r="E105" s="146" t="s">
        <v>44</v>
      </c>
      <c r="F105" s="147" t="s">
        <v>209</v>
      </c>
      <c r="H105" s="148">
        <v>0.5</v>
      </c>
      <c r="I105" s="149"/>
      <c r="L105" s="145"/>
      <c r="M105" s="150"/>
      <c r="T105" s="151"/>
      <c r="AT105" s="146" t="s">
        <v>152</v>
      </c>
      <c r="AU105" s="146" t="s">
        <v>92</v>
      </c>
      <c r="AV105" s="12" t="s">
        <v>92</v>
      </c>
      <c r="AW105" s="12" t="s">
        <v>42</v>
      </c>
      <c r="AX105" s="12" t="s">
        <v>90</v>
      </c>
      <c r="AY105" s="146" t="s">
        <v>130</v>
      </c>
    </row>
    <row r="106" spans="2:65" s="1" customFormat="1" ht="16.5" customHeight="1">
      <c r="B106" s="33"/>
      <c r="C106" s="128" t="s">
        <v>148</v>
      </c>
      <c r="D106" s="128" t="s">
        <v>133</v>
      </c>
      <c r="E106" s="129" t="s">
        <v>210</v>
      </c>
      <c r="F106" s="130" t="s">
        <v>211</v>
      </c>
      <c r="G106" s="131" t="s">
        <v>212</v>
      </c>
      <c r="H106" s="132">
        <v>0.36</v>
      </c>
      <c r="I106" s="133"/>
      <c r="J106" s="134">
        <f>ROUND(I106*H106,2)</f>
        <v>0</v>
      </c>
      <c r="K106" s="130" t="s">
        <v>194</v>
      </c>
      <c r="L106" s="33"/>
      <c r="M106" s="135" t="s">
        <v>44</v>
      </c>
      <c r="N106" s="136" t="s">
        <v>53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148</v>
      </c>
      <c r="AT106" s="139" t="s">
        <v>133</v>
      </c>
      <c r="AU106" s="139" t="s">
        <v>92</v>
      </c>
      <c r="AY106" s="17" t="s">
        <v>130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90</v>
      </c>
      <c r="BK106" s="140">
        <f>ROUND(I106*H106,2)</f>
        <v>0</v>
      </c>
      <c r="BL106" s="17" t="s">
        <v>148</v>
      </c>
      <c r="BM106" s="139" t="s">
        <v>213</v>
      </c>
    </row>
    <row r="107" spans="2:65" s="1" customFormat="1" ht="10.199999999999999">
      <c r="B107" s="33"/>
      <c r="D107" s="155" t="s">
        <v>196</v>
      </c>
      <c r="F107" s="156" t="s">
        <v>214</v>
      </c>
      <c r="I107" s="143"/>
      <c r="L107" s="33"/>
      <c r="M107" s="144"/>
      <c r="T107" s="54"/>
      <c r="AT107" s="17" t="s">
        <v>196</v>
      </c>
      <c r="AU107" s="17" t="s">
        <v>92</v>
      </c>
    </row>
    <row r="108" spans="2:65" s="13" customFormat="1" ht="10.199999999999999">
      <c r="B108" s="157"/>
      <c r="D108" s="141" t="s">
        <v>152</v>
      </c>
      <c r="E108" s="158" t="s">
        <v>44</v>
      </c>
      <c r="F108" s="159" t="s">
        <v>215</v>
      </c>
      <c r="H108" s="158" t="s">
        <v>44</v>
      </c>
      <c r="I108" s="160"/>
      <c r="L108" s="157"/>
      <c r="M108" s="161"/>
      <c r="T108" s="162"/>
      <c r="AT108" s="158" t="s">
        <v>152</v>
      </c>
      <c r="AU108" s="158" t="s">
        <v>92</v>
      </c>
      <c r="AV108" s="13" t="s">
        <v>90</v>
      </c>
      <c r="AW108" s="13" t="s">
        <v>42</v>
      </c>
      <c r="AX108" s="13" t="s">
        <v>82</v>
      </c>
      <c r="AY108" s="158" t="s">
        <v>130</v>
      </c>
    </row>
    <row r="109" spans="2:65" s="12" customFormat="1" ht="10.199999999999999">
      <c r="B109" s="145"/>
      <c r="D109" s="141" t="s">
        <v>152</v>
      </c>
      <c r="E109" s="146" t="s">
        <v>44</v>
      </c>
      <c r="F109" s="147" t="s">
        <v>216</v>
      </c>
      <c r="H109" s="148">
        <v>0.36</v>
      </c>
      <c r="I109" s="149"/>
      <c r="L109" s="145"/>
      <c r="M109" s="150"/>
      <c r="T109" s="151"/>
      <c r="AT109" s="146" t="s">
        <v>152</v>
      </c>
      <c r="AU109" s="146" t="s">
        <v>92</v>
      </c>
      <c r="AV109" s="12" t="s">
        <v>92</v>
      </c>
      <c r="AW109" s="12" t="s">
        <v>42</v>
      </c>
      <c r="AX109" s="12" t="s">
        <v>82</v>
      </c>
      <c r="AY109" s="146" t="s">
        <v>130</v>
      </c>
    </row>
    <row r="110" spans="2:65" s="14" customFormat="1" ht="10.199999999999999">
      <c r="B110" s="163"/>
      <c r="D110" s="141" t="s">
        <v>152</v>
      </c>
      <c r="E110" s="164" t="s">
        <v>44</v>
      </c>
      <c r="F110" s="165" t="s">
        <v>217</v>
      </c>
      <c r="H110" s="166">
        <v>0.36</v>
      </c>
      <c r="I110" s="167"/>
      <c r="L110" s="163"/>
      <c r="M110" s="168"/>
      <c r="T110" s="169"/>
      <c r="AT110" s="164" t="s">
        <v>152</v>
      </c>
      <c r="AU110" s="164" t="s">
        <v>92</v>
      </c>
      <c r="AV110" s="14" t="s">
        <v>148</v>
      </c>
      <c r="AW110" s="14" t="s">
        <v>42</v>
      </c>
      <c r="AX110" s="14" t="s">
        <v>90</v>
      </c>
      <c r="AY110" s="164" t="s">
        <v>130</v>
      </c>
    </row>
    <row r="111" spans="2:65" s="1" customFormat="1" ht="37.799999999999997" customHeight="1">
      <c r="B111" s="33"/>
      <c r="C111" s="128" t="s">
        <v>129</v>
      </c>
      <c r="D111" s="128" t="s">
        <v>133</v>
      </c>
      <c r="E111" s="129" t="s">
        <v>218</v>
      </c>
      <c r="F111" s="130" t="s">
        <v>219</v>
      </c>
      <c r="G111" s="131" t="s">
        <v>212</v>
      </c>
      <c r="H111" s="132">
        <v>0.36</v>
      </c>
      <c r="I111" s="133"/>
      <c r="J111" s="134">
        <f>ROUND(I111*H111,2)</f>
        <v>0</v>
      </c>
      <c r="K111" s="130" t="s">
        <v>194</v>
      </c>
      <c r="L111" s="33"/>
      <c r="M111" s="135" t="s">
        <v>44</v>
      </c>
      <c r="N111" s="136" t="s">
        <v>53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148</v>
      </c>
      <c r="AT111" s="139" t="s">
        <v>133</v>
      </c>
      <c r="AU111" s="139" t="s">
        <v>92</v>
      </c>
      <c r="AY111" s="17" t="s">
        <v>130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90</v>
      </c>
      <c r="BK111" s="140">
        <f>ROUND(I111*H111,2)</f>
        <v>0</v>
      </c>
      <c r="BL111" s="17" t="s">
        <v>148</v>
      </c>
      <c r="BM111" s="139" t="s">
        <v>220</v>
      </c>
    </row>
    <row r="112" spans="2:65" s="1" customFormat="1" ht="10.199999999999999">
      <c r="B112" s="33"/>
      <c r="D112" s="155" t="s">
        <v>196</v>
      </c>
      <c r="F112" s="156" t="s">
        <v>221</v>
      </c>
      <c r="I112" s="143"/>
      <c r="L112" s="33"/>
      <c r="M112" s="144"/>
      <c r="T112" s="54"/>
      <c r="AT112" s="17" t="s">
        <v>196</v>
      </c>
      <c r="AU112" s="17" t="s">
        <v>92</v>
      </c>
    </row>
    <row r="113" spans="2:65" s="12" customFormat="1" ht="10.199999999999999">
      <c r="B113" s="145"/>
      <c r="D113" s="141" t="s">
        <v>152</v>
      </c>
      <c r="E113" s="146" t="s">
        <v>44</v>
      </c>
      <c r="F113" s="147" t="s">
        <v>222</v>
      </c>
      <c r="H113" s="148">
        <v>0.36</v>
      </c>
      <c r="I113" s="149"/>
      <c r="L113" s="145"/>
      <c r="M113" s="150"/>
      <c r="T113" s="151"/>
      <c r="AT113" s="146" t="s">
        <v>152</v>
      </c>
      <c r="AU113" s="146" t="s">
        <v>92</v>
      </c>
      <c r="AV113" s="12" t="s">
        <v>92</v>
      </c>
      <c r="AW113" s="12" t="s">
        <v>42</v>
      </c>
      <c r="AX113" s="12" t="s">
        <v>90</v>
      </c>
      <c r="AY113" s="146" t="s">
        <v>130</v>
      </c>
    </row>
    <row r="114" spans="2:65" s="1" customFormat="1" ht="24.15" customHeight="1">
      <c r="B114" s="33"/>
      <c r="C114" s="128" t="s">
        <v>157</v>
      </c>
      <c r="D114" s="128" t="s">
        <v>133</v>
      </c>
      <c r="E114" s="129" t="s">
        <v>223</v>
      </c>
      <c r="F114" s="130" t="s">
        <v>224</v>
      </c>
      <c r="G114" s="131" t="s">
        <v>225</v>
      </c>
      <c r="H114" s="132">
        <v>0.72</v>
      </c>
      <c r="I114" s="133"/>
      <c r="J114" s="134">
        <f>ROUND(I114*H114,2)</f>
        <v>0</v>
      </c>
      <c r="K114" s="130" t="s">
        <v>194</v>
      </c>
      <c r="L114" s="33"/>
      <c r="M114" s="135" t="s">
        <v>44</v>
      </c>
      <c r="N114" s="136" t="s">
        <v>53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148</v>
      </c>
      <c r="AT114" s="139" t="s">
        <v>133</v>
      </c>
      <c r="AU114" s="139" t="s">
        <v>92</v>
      </c>
      <c r="AY114" s="17" t="s">
        <v>130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90</v>
      </c>
      <c r="BK114" s="140">
        <f>ROUND(I114*H114,2)</f>
        <v>0</v>
      </c>
      <c r="BL114" s="17" t="s">
        <v>148</v>
      </c>
      <c r="BM114" s="139" t="s">
        <v>226</v>
      </c>
    </row>
    <row r="115" spans="2:65" s="1" customFormat="1" ht="10.199999999999999">
      <c r="B115" s="33"/>
      <c r="D115" s="155" t="s">
        <v>196</v>
      </c>
      <c r="F115" s="156" t="s">
        <v>227</v>
      </c>
      <c r="I115" s="143"/>
      <c r="L115" s="33"/>
      <c r="M115" s="144"/>
      <c r="T115" s="54"/>
      <c r="AT115" s="17" t="s">
        <v>196</v>
      </c>
      <c r="AU115" s="17" t="s">
        <v>92</v>
      </c>
    </row>
    <row r="116" spans="2:65" s="12" customFormat="1" ht="10.199999999999999">
      <c r="B116" s="145"/>
      <c r="D116" s="141" t="s">
        <v>152</v>
      </c>
      <c r="E116" s="146" t="s">
        <v>44</v>
      </c>
      <c r="F116" s="147" t="s">
        <v>222</v>
      </c>
      <c r="H116" s="148">
        <v>0.36</v>
      </c>
      <c r="I116" s="149"/>
      <c r="L116" s="145"/>
      <c r="M116" s="150"/>
      <c r="T116" s="151"/>
      <c r="AT116" s="146" t="s">
        <v>152</v>
      </c>
      <c r="AU116" s="146" t="s">
        <v>92</v>
      </c>
      <c r="AV116" s="12" t="s">
        <v>92</v>
      </c>
      <c r="AW116" s="12" t="s">
        <v>42</v>
      </c>
      <c r="AX116" s="12" t="s">
        <v>90</v>
      </c>
      <c r="AY116" s="146" t="s">
        <v>130</v>
      </c>
    </row>
    <row r="117" spans="2:65" s="12" customFormat="1" ht="10.199999999999999">
      <c r="B117" s="145"/>
      <c r="D117" s="141" t="s">
        <v>152</v>
      </c>
      <c r="F117" s="147" t="s">
        <v>228</v>
      </c>
      <c r="H117" s="148">
        <v>0.72</v>
      </c>
      <c r="I117" s="149"/>
      <c r="L117" s="145"/>
      <c r="M117" s="150"/>
      <c r="T117" s="151"/>
      <c r="AT117" s="146" t="s">
        <v>152</v>
      </c>
      <c r="AU117" s="146" t="s">
        <v>92</v>
      </c>
      <c r="AV117" s="12" t="s">
        <v>92</v>
      </c>
      <c r="AW117" s="12" t="s">
        <v>4</v>
      </c>
      <c r="AX117" s="12" t="s">
        <v>90</v>
      </c>
      <c r="AY117" s="146" t="s">
        <v>130</v>
      </c>
    </row>
    <row r="118" spans="2:65" s="1" customFormat="1" ht="24.15" customHeight="1">
      <c r="B118" s="33"/>
      <c r="C118" s="128" t="s">
        <v>163</v>
      </c>
      <c r="D118" s="128" t="s">
        <v>133</v>
      </c>
      <c r="E118" s="129" t="s">
        <v>229</v>
      </c>
      <c r="F118" s="130" t="s">
        <v>230</v>
      </c>
      <c r="G118" s="131" t="s">
        <v>212</v>
      </c>
      <c r="H118" s="132">
        <v>0.36</v>
      </c>
      <c r="I118" s="133"/>
      <c r="J118" s="134">
        <f>ROUND(I118*H118,2)</f>
        <v>0</v>
      </c>
      <c r="K118" s="130" t="s">
        <v>194</v>
      </c>
      <c r="L118" s="33"/>
      <c r="M118" s="135" t="s">
        <v>44</v>
      </c>
      <c r="N118" s="136" t="s">
        <v>53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148</v>
      </c>
      <c r="AT118" s="139" t="s">
        <v>133</v>
      </c>
      <c r="AU118" s="139" t="s">
        <v>92</v>
      </c>
      <c r="AY118" s="17" t="s">
        <v>130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7" t="s">
        <v>90</v>
      </c>
      <c r="BK118" s="140">
        <f>ROUND(I118*H118,2)</f>
        <v>0</v>
      </c>
      <c r="BL118" s="17" t="s">
        <v>148</v>
      </c>
      <c r="BM118" s="139" t="s">
        <v>231</v>
      </c>
    </row>
    <row r="119" spans="2:65" s="1" customFormat="1" ht="10.199999999999999">
      <c r="B119" s="33"/>
      <c r="D119" s="155" t="s">
        <v>196</v>
      </c>
      <c r="F119" s="156" t="s">
        <v>232</v>
      </c>
      <c r="I119" s="143"/>
      <c r="L119" s="33"/>
      <c r="M119" s="144"/>
      <c r="T119" s="54"/>
      <c r="AT119" s="17" t="s">
        <v>196</v>
      </c>
      <c r="AU119" s="17" t="s">
        <v>92</v>
      </c>
    </row>
    <row r="120" spans="2:65" s="12" customFormat="1" ht="10.199999999999999">
      <c r="B120" s="145"/>
      <c r="D120" s="141" t="s">
        <v>152</v>
      </c>
      <c r="E120" s="146" t="s">
        <v>44</v>
      </c>
      <c r="F120" s="147" t="s">
        <v>222</v>
      </c>
      <c r="H120" s="148">
        <v>0.36</v>
      </c>
      <c r="I120" s="149"/>
      <c r="L120" s="145"/>
      <c r="M120" s="150"/>
      <c r="T120" s="151"/>
      <c r="AT120" s="146" t="s">
        <v>152</v>
      </c>
      <c r="AU120" s="146" t="s">
        <v>92</v>
      </c>
      <c r="AV120" s="12" t="s">
        <v>92</v>
      </c>
      <c r="AW120" s="12" t="s">
        <v>42</v>
      </c>
      <c r="AX120" s="12" t="s">
        <v>90</v>
      </c>
      <c r="AY120" s="146" t="s">
        <v>130</v>
      </c>
    </row>
    <row r="121" spans="2:65" s="11" customFormat="1" ht="22.8" customHeight="1">
      <c r="B121" s="116"/>
      <c r="D121" s="117" t="s">
        <v>81</v>
      </c>
      <c r="E121" s="126" t="s">
        <v>92</v>
      </c>
      <c r="F121" s="126" t="s">
        <v>233</v>
      </c>
      <c r="I121" s="119"/>
      <c r="J121" s="127">
        <f>BK121</f>
        <v>0</v>
      </c>
      <c r="L121" s="116"/>
      <c r="M121" s="121"/>
      <c r="P121" s="122">
        <f>SUM(P122:P148)</f>
        <v>0</v>
      </c>
      <c r="R121" s="122">
        <f>SUM(R122:R148)</f>
        <v>6.5719703000000003</v>
      </c>
      <c r="T121" s="123">
        <f>SUM(T122:T148)</f>
        <v>0</v>
      </c>
      <c r="AR121" s="117" t="s">
        <v>90</v>
      </c>
      <c r="AT121" s="124" t="s">
        <v>81</v>
      </c>
      <c r="AU121" s="124" t="s">
        <v>90</v>
      </c>
      <c r="AY121" s="117" t="s">
        <v>130</v>
      </c>
      <c r="BK121" s="125">
        <f>SUM(BK122:BK148)</f>
        <v>0</v>
      </c>
    </row>
    <row r="122" spans="2:65" s="1" customFormat="1" ht="24.15" customHeight="1">
      <c r="B122" s="33"/>
      <c r="C122" s="128" t="s">
        <v>168</v>
      </c>
      <c r="D122" s="128" t="s">
        <v>133</v>
      </c>
      <c r="E122" s="129" t="s">
        <v>234</v>
      </c>
      <c r="F122" s="130" t="s">
        <v>235</v>
      </c>
      <c r="G122" s="131" t="s">
        <v>236</v>
      </c>
      <c r="H122" s="132">
        <v>3</v>
      </c>
      <c r="I122" s="133"/>
      <c r="J122" s="134">
        <f>ROUND(I122*H122,2)</f>
        <v>0</v>
      </c>
      <c r="K122" s="130" t="s">
        <v>194</v>
      </c>
      <c r="L122" s="33"/>
      <c r="M122" s="135" t="s">
        <v>44</v>
      </c>
      <c r="N122" s="136" t="s">
        <v>53</v>
      </c>
      <c r="P122" s="137">
        <f>O122*H122</f>
        <v>0</v>
      </c>
      <c r="Q122" s="137">
        <v>6.9999999999999994E-5</v>
      </c>
      <c r="R122" s="137">
        <f>Q122*H122</f>
        <v>2.0999999999999998E-4</v>
      </c>
      <c r="S122" s="137">
        <v>0</v>
      </c>
      <c r="T122" s="138">
        <f>S122*H122</f>
        <v>0</v>
      </c>
      <c r="AR122" s="139" t="s">
        <v>148</v>
      </c>
      <c r="AT122" s="139" t="s">
        <v>133</v>
      </c>
      <c r="AU122" s="139" t="s">
        <v>92</v>
      </c>
      <c r="AY122" s="17" t="s">
        <v>130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90</v>
      </c>
      <c r="BK122" s="140">
        <f>ROUND(I122*H122,2)</f>
        <v>0</v>
      </c>
      <c r="BL122" s="17" t="s">
        <v>148</v>
      </c>
      <c r="BM122" s="139" t="s">
        <v>237</v>
      </c>
    </row>
    <row r="123" spans="2:65" s="1" customFormat="1" ht="10.199999999999999">
      <c r="B123" s="33"/>
      <c r="D123" s="155" t="s">
        <v>196</v>
      </c>
      <c r="F123" s="156" t="s">
        <v>238</v>
      </c>
      <c r="I123" s="143"/>
      <c r="L123" s="33"/>
      <c r="M123" s="144"/>
      <c r="T123" s="54"/>
      <c r="AT123" s="17" t="s">
        <v>196</v>
      </c>
      <c r="AU123" s="17" t="s">
        <v>92</v>
      </c>
    </row>
    <row r="124" spans="2:65" s="12" customFormat="1" ht="10.199999999999999">
      <c r="B124" s="145"/>
      <c r="D124" s="141" t="s">
        <v>152</v>
      </c>
      <c r="E124" s="146" t="s">
        <v>44</v>
      </c>
      <c r="F124" s="147" t="s">
        <v>239</v>
      </c>
      <c r="H124" s="148">
        <v>3</v>
      </c>
      <c r="I124" s="149"/>
      <c r="L124" s="145"/>
      <c r="M124" s="150"/>
      <c r="T124" s="151"/>
      <c r="AT124" s="146" t="s">
        <v>152</v>
      </c>
      <c r="AU124" s="146" t="s">
        <v>92</v>
      </c>
      <c r="AV124" s="12" t="s">
        <v>92</v>
      </c>
      <c r="AW124" s="12" t="s">
        <v>42</v>
      </c>
      <c r="AX124" s="12" t="s">
        <v>90</v>
      </c>
      <c r="AY124" s="146" t="s">
        <v>130</v>
      </c>
    </row>
    <row r="125" spans="2:65" s="1" customFormat="1" ht="16.5" customHeight="1">
      <c r="B125" s="33"/>
      <c r="C125" s="128" t="s">
        <v>240</v>
      </c>
      <c r="D125" s="128" t="s">
        <v>133</v>
      </c>
      <c r="E125" s="129" t="s">
        <v>241</v>
      </c>
      <c r="F125" s="130" t="s">
        <v>242</v>
      </c>
      <c r="G125" s="131" t="s">
        <v>212</v>
      </c>
      <c r="H125" s="132">
        <v>2.25</v>
      </c>
      <c r="I125" s="133"/>
      <c r="J125" s="134">
        <f>ROUND(I125*H125,2)</f>
        <v>0</v>
      </c>
      <c r="K125" s="130" t="s">
        <v>194</v>
      </c>
      <c r="L125" s="33"/>
      <c r="M125" s="135" t="s">
        <v>44</v>
      </c>
      <c r="N125" s="136" t="s">
        <v>53</v>
      </c>
      <c r="P125" s="137">
        <f>O125*H125</f>
        <v>0</v>
      </c>
      <c r="Q125" s="137">
        <v>2.5018699999999998</v>
      </c>
      <c r="R125" s="137">
        <f>Q125*H125</f>
        <v>5.6292074999999997</v>
      </c>
      <c r="S125" s="137">
        <v>0</v>
      </c>
      <c r="T125" s="138">
        <f>S125*H125</f>
        <v>0</v>
      </c>
      <c r="AR125" s="139" t="s">
        <v>148</v>
      </c>
      <c r="AT125" s="139" t="s">
        <v>133</v>
      </c>
      <c r="AU125" s="139" t="s">
        <v>92</v>
      </c>
      <c r="AY125" s="17" t="s">
        <v>130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7" t="s">
        <v>90</v>
      </c>
      <c r="BK125" s="140">
        <f>ROUND(I125*H125,2)</f>
        <v>0</v>
      </c>
      <c r="BL125" s="17" t="s">
        <v>148</v>
      </c>
      <c r="BM125" s="139" t="s">
        <v>243</v>
      </c>
    </row>
    <row r="126" spans="2:65" s="1" customFormat="1" ht="10.199999999999999">
      <c r="B126" s="33"/>
      <c r="D126" s="155" t="s">
        <v>196</v>
      </c>
      <c r="F126" s="156" t="s">
        <v>244</v>
      </c>
      <c r="I126" s="143"/>
      <c r="L126" s="33"/>
      <c r="M126" s="144"/>
      <c r="T126" s="54"/>
      <c r="AT126" s="17" t="s">
        <v>196</v>
      </c>
      <c r="AU126" s="17" t="s">
        <v>92</v>
      </c>
    </row>
    <row r="127" spans="2:65" s="12" customFormat="1" ht="10.199999999999999">
      <c r="B127" s="145"/>
      <c r="D127" s="141" t="s">
        <v>152</v>
      </c>
      <c r="E127" s="146" t="s">
        <v>44</v>
      </c>
      <c r="F127" s="147" t="s">
        <v>245</v>
      </c>
      <c r="H127" s="148">
        <v>2.25</v>
      </c>
      <c r="I127" s="149"/>
      <c r="L127" s="145"/>
      <c r="M127" s="150"/>
      <c r="T127" s="151"/>
      <c r="AT127" s="146" t="s">
        <v>152</v>
      </c>
      <c r="AU127" s="146" t="s">
        <v>92</v>
      </c>
      <c r="AV127" s="12" t="s">
        <v>92</v>
      </c>
      <c r="AW127" s="12" t="s">
        <v>42</v>
      </c>
      <c r="AX127" s="12" t="s">
        <v>90</v>
      </c>
      <c r="AY127" s="146" t="s">
        <v>130</v>
      </c>
    </row>
    <row r="128" spans="2:65" s="1" customFormat="1" ht="16.5" customHeight="1">
      <c r="B128" s="33"/>
      <c r="C128" s="128" t="s">
        <v>246</v>
      </c>
      <c r="D128" s="128" t="s">
        <v>133</v>
      </c>
      <c r="E128" s="129" t="s">
        <v>247</v>
      </c>
      <c r="F128" s="130" t="s">
        <v>248</v>
      </c>
      <c r="G128" s="131" t="s">
        <v>193</v>
      </c>
      <c r="H128" s="132">
        <v>11.8</v>
      </c>
      <c r="I128" s="133"/>
      <c r="J128" s="134">
        <f>ROUND(I128*H128,2)</f>
        <v>0</v>
      </c>
      <c r="K128" s="130" t="s">
        <v>194</v>
      </c>
      <c r="L128" s="33"/>
      <c r="M128" s="135" t="s">
        <v>44</v>
      </c>
      <c r="N128" s="136" t="s">
        <v>53</v>
      </c>
      <c r="P128" s="137">
        <f>O128*H128</f>
        <v>0</v>
      </c>
      <c r="Q128" s="137">
        <v>2.6900000000000001E-3</v>
      </c>
      <c r="R128" s="137">
        <f>Q128*H128</f>
        <v>3.1742000000000006E-2</v>
      </c>
      <c r="S128" s="137">
        <v>0</v>
      </c>
      <c r="T128" s="138">
        <f>S128*H128</f>
        <v>0</v>
      </c>
      <c r="AR128" s="139" t="s">
        <v>148</v>
      </c>
      <c r="AT128" s="139" t="s">
        <v>133</v>
      </c>
      <c r="AU128" s="139" t="s">
        <v>92</v>
      </c>
      <c r="AY128" s="17" t="s">
        <v>130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90</v>
      </c>
      <c r="BK128" s="140">
        <f>ROUND(I128*H128,2)</f>
        <v>0</v>
      </c>
      <c r="BL128" s="17" t="s">
        <v>148</v>
      </c>
      <c r="BM128" s="139" t="s">
        <v>249</v>
      </c>
    </row>
    <row r="129" spans="2:65" s="1" customFormat="1" ht="10.199999999999999">
      <c r="B129" s="33"/>
      <c r="D129" s="155" t="s">
        <v>196</v>
      </c>
      <c r="F129" s="156" t="s">
        <v>250</v>
      </c>
      <c r="I129" s="143"/>
      <c r="L129" s="33"/>
      <c r="M129" s="144"/>
      <c r="T129" s="54"/>
      <c r="AT129" s="17" t="s">
        <v>196</v>
      </c>
      <c r="AU129" s="17" t="s">
        <v>92</v>
      </c>
    </row>
    <row r="130" spans="2:65" s="12" customFormat="1" ht="10.199999999999999">
      <c r="B130" s="145"/>
      <c r="D130" s="141" t="s">
        <v>152</v>
      </c>
      <c r="E130" s="146" t="s">
        <v>44</v>
      </c>
      <c r="F130" s="147" t="s">
        <v>251</v>
      </c>
      <c r="H130" s="148">
        <v>11.8</v>
      </c>
      <c r="I130" s="149"/>
      <c r="L130" s="145"/>
      <c r="M130" s="150"/>
      <c r="T130" s="151"/>
      <c r="AT130" s="146" t="s">
        <v>152</v>
      </c>
      <c r="AU130" s="146" t="s">
        <v>92</v>
      </c>
      <c r="AV130" s="12" t="s">
        <v>92</v>
      </c>
      <c r="AW130" s="12" t="s">
        <v>42</v>
      </c>
      <c r="AX130" s="12" t="s">
        <v>90</v>
      </c>
      <c r="AY130" s="146" t="s">
        <v>130</v>
      </c>
    </row>
    <row r="131" spans="2:65" s="1" customFormat="1" ht="16.5" customHeight="1">
      <c r="B131" s="33"/>
      <c r="C131" s="128" t="s">
        <v>252</v>
      </c>
      <c r="D131" s="128" t="s">
        <v>133</v>
      </c>
      <c r="E131" s="129" t="s">
        <v>253</v>
      </c>
      <c r="F131" s="130" t="s">
        <v>254</v>
      </c>
      <c r="G131" s="131" t="s">
        <v>193</v>
      </c>
      <c r="H131" s="132">
        <v>11.8</v>
      </c>
      <c r="I131" s="133"/>
      <c r="J131" s="134">
        <f>ROUND(I131*H131,2)</f>
        <v>0</v>
      </c>
      <c r="K131" s="130" t="s">
        <v>194</v>
      </c>
      <c r="L131" s="33"/>
      <c r="M131" s="135" t="s">
        <v>44</v>
      </c>
      <c r="N131" s="136" t="s">
        <v>53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148</v>
      </c>
      <c r="AT131" s="139" t="s">
        <v>133</v>
      </c>
      <c r="AU131" s="139" t="s">
        <v>92</v>
      </c>
      <c r="AY131" s="17" t="s">
        <v>130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90</v>
      </c>
      <c r="BK131" s="140">
        <f>ROUND(I131*H131,2)</f>
        <v>0</v>
      </c>
      <c r="BL131" s="17" t="s">
        <v>148</v>
      </c>
      <c r="BM131" s="139" t="s">
        <v>255</v>
      </c>
    </row>
    <row r="132" spans="2:65" s="1" customFormat="1" ht="10.199999999999999">
      <c r="B132" s="33"/>
      <c r="D132" s="155" t="s">
        <v>196</v>
      </c>
      <c r="F132" s="156" t="s">
        <v>256</v>
      </c>
      <c r="I132" s="143"/>
      <c r="L132" s="33"/>
      <c r="M132" s="144"/>
      <c r="T132" s="54"/>
      <c r="AT132" s="17" t="s">
        <v>196</v>
      </c>
      <c r="AU132" s="17" t="s">
        <v>92</v>
      </c>
    </row>
    <row r="133" spans="2:65" s="12" customFormat="1" ht="10.199999999999999">
      <c r="B133" s="145"/>
      <c r="D133" s="141" t="s">
        <v>152</v>
      </c>
      <c r="E133" s="146" t="s">
        <v>44</v>
      </c>
      <c r="F133" s="147" t="s">
        <v>251</v>
      </c>
      <c r="H133" s="148">
        <v>11.8</v>
      </c>
      <c r="I133" s="149"/>
      <c r="L133" s="145"/>
      <c r="M133" s="150"/>
      <c r="T133" s="151"/>
      <c r="AT133" s="146" t="s">
        <v>152</v>
      </c>
      <c r="AU133" s="146" t="s">
        <v>92</v>
      </c>
      <c r="AV133" s="12" t="s">
        <v>92</v>
      </c>
      <c r="AW133" s="12" t="s">
        <v>42</v>
      </c>
      <c r="AX133" s="12" t="s">
        <v>90</v>
      </c>
      <c r="AY133" s="146" t="s">
        <v>130</v>
      </c>
    </row>
    <row r="134" spans="2:65" s="1" customFormat="1" ht="16.5" customHeight="1">
      <c r="B134" s="33"/>
      <c r="C134" s="128" t="s">
        <v>8</v>
      </c>
      <c r="D134" s="128" t="s">
        <v>133</v>
      </c>
      <c r="E134" s="129" t="s">
        <v>257</v>
      </c>
      <c r="F134" s="130" t="s">
        <v>258</v>
      </c>
      <c r="G134" s="131" t="s">
        <v>212</v>
      </c>
      <c r="H134" s="132">
        <v>0.36</v>
      </c>
      <c r="I134" s="133"/>
      <c r="J134" s="134">
        <f>ROUND(I134*H134,2)</f>
        <v>0</v>
      </c>
      <c r="K134" s="130" t="s">
        <v>194</v>
      </c>
      <c r="L134" s="33"/>
      <c r="M134" s="135" t="s">
        <v>44</v>
      </c>
      <c r="N134" s="136" t="s">
        <v>53</v>
      </c>
      <c r="P134" s="137">
        <f>O134*H134</f>
        <v>0</v>
      </c>
      <c r="Q134" s="137">
        <v>2.5018699999999998</v>
      </c>
      <c r="R134" s="137">
        <f>Q134*H134</f>
        <v>0.90067319999999995</v>
      </c>
      <c r="S134" s="137">
        <v>0</v>
      </c>
      <c r="T134" s="138">
        <f>S134*H134</f>
        <v>0</v>
      </c>
      <c r="AR134" s="139" t="s">
        <v>148</v>
      </c>
      <c r="AT134" s="139" t="s">
        <v>133</v>
      </c>
      <c r="AU134" s="139" t="s">
        <v>92</v>
      </c>
      <c r="AY134" s="17" t="s">
        <v>130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7" t="s">
        <v>90</v>
      </c>
      <c r="BK134" s="140">
        <f>ROUND(I134*H134,2)</f>
        <v>0</v>
      </c>
      <c r="BL134" s="17" t="s">
        <v>148</v>
      </c>
      <c r="BM134" s="139" t="s">
        <v>259</v>
      </c>
    </row>
    <row r="135" spans="2:65" s="1" customFormat="1" ht="10.199999999999999">
      <c r="B135" s="33"/>
      <c r="D135" s="155" t="s">
        <v>196</v>
      </c>
      <c r="F135" s="156" t="s">
        <v>260</v>
      </c>
      <c r="I135" s="143"/>
      <c r="L135" s="33"/>
      <c r="M135" s="144"/>
      <c r="T135" s="54"/>
      <c r="AT135" s="17" t="s">
        <v>196</v>
      </c>
      <c r="AU135" s="17" t="s">
        <v>92</v>
      </c>
    </row>
    <row r="136" spans="2:65" s="13" customFormat="1" ht="10.199999999999999">
      <c r="B136" s="157"/>
      <c r="D136" s="141" t="s">
        <v>152</v>
      </c>
      <c r="E136" s="158" t="s">
        <v>44</v>
      </c>
      <c r="F136" s="159" t="s">
        <v>215</v>
      </c>
      <c r="H136" s="158" t="s">
        <v>44</v>
      </c>
      <c r="I136" s="160"/>
      <c r="L136" s="157"/>
      <c r="M136" s="161"/>
      <c r="T136" s="162"/>
      <c r="AT136" s="158" t="s">
        <v>152</v>
      </c>
      <c r="AU136" s="158" t="s">
        <v>92</v>
      </c>
      <c r="AV136" s="13" t="s">
        <v>90</v>
      </c>
      <c r="AW136" s="13" t="s">
        <v>42</v>
      </c>
      <c r="AX136" s="13" t="s">
        <v>82</v>
      </c>
      <c r="AY136" s="158" t="s">
        <v>130</v>
      </c>
    </row>
    <row r="137" spans="2:65" s="12" customFormat="1" ht="10.199999999999999">
      <c r="B137" s="145"/>
      <c r="D137" s="141" t="s">
        <v>152</v>
      </c>
      <c r="E137" s="146" t="s">
        <v>44</v>
      </c>
      <c r="F137" s="147" t="s">
        <v>216</v>
      </c>
      <c r="H137" s="148">
        <v>0.36</v>
      </c>
      <c r="I137" s="149"/>
      <c r="L137" s="145"/>
      <c r="M137" s="150"/>
      <c r="T137" s="151"/>
      <c r="AT137" s="146" t="s">
        <v>152</v>
      </c>
      <c r="AU137" s="146" t="s">
        <v>92</v>
      </c>
      <c r="AV137" s="12" t="s">
        <v>92</v>
      </c>
      <c r="AW137" s="12" t="s">
        <v>42</v>
      </c>
      <c r="AX137" s="12" t="s">
        <v>82</v>
      </c>
      <c r="AY137" s="146" t="s">
        <v>130</v>
      </c>
    </row>
    <row r="138" spans="2:65" s="14" customFormat="1" ht="10.199999999999999">
      <c r="B138" s="163"/>
      <c r="D138" s="141" t="s">
        <v>152</v>
      </c>
      <c r="E138" s="164" t="s">
        <v>44</v>
      </c>
      <c r="F138" s="165" t="s">
        <v>217</v>
      </c>
      <c r="H138" s="166">
        <v>0.36</v>
      </c>
      <c r="I138" s="167"/>
      <c r="L138" s="163"/>
      <c r="M138" s="168"/>
      <c r="T138" s="169"/>
      <c r="AT138" s="164" t="s">
        <v>152</v>
      </c>
      <c r="AU138" s="164" t="s">
        <v>92</v>
      </c>
      <c r="AV138" s="14" t="s">
        <v>148</v>
      </c>
      <c r="AW138" s="14" t="s">
        <v>42</v>
      </c>
      <c r="AX138" s="14" t="s">
        <v>90</v>
      </c>
      <c r="AY138" s="164" t="s">
        <v>130</v>
      </c>
    </row>
    <row r="139" spans="2:65" s="1" customFormat="1" ht="16.5" customHeight="1">
      <c r="B139" s="33"/>
      <c r="C139" s="128" t="s">
        <v>261</v>
      </c>
      <c r="D139" s="128" t="s">
        <v>133</v>
      </c>
      <c r="E139" s="129" t="s">
        <v>262</v>
      </c>
      <c r="F139" s="130" t="s">
        <v>263</v>
      </c>
      <c r="G139" s="131" t="s">
        <v>193</v>
      </c>
      <c r="H139" s="132">
        <v>3.84</v>
      </c>
      <c r="I139" s="133"/>
      <c r="J139" s="134">
        <f>ROUND(I139*H139,2)</f>
        <v>0</v>
      </c>
      <c r="K139" s="130" t="s">
        <v>194</v>
      </c>
      <c r="L139" s="33"/>
      <c r="M139" s="135" t="s">
        <v>44</v>
      </c>
      <c r="N139" s="136" t="s">
        <v>53</v>
      </c>
      <c r="P139" s="137">
        <f>O139*H139</f>
        <v>0</v>
      </c>
      <c r="Q139" s="137">
        <v>2.64E-3</v>
      </c>
      <c r="R139" s="137">
        <f>Q139*H139</f>
        <v>1.01376E-2</v>
      </c>
      <c r="S139" s="137">
        <v>0</v>
      </c>
      <c r="T139" s="138">
        <f>S139*H139</f>
        <v>0</v>
      </c>
      <c r="AR139" s="139" t="s">
        <v>148</v>
      </c>
      <c r="AT139" s="139" t="s">
        <v>133</v>
      </c>
      <c r="AU139" s="139" t="s">
        <v>92</v>
      </c>
      <c r="AY139" s="17" t="s">
        <v>130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7" t="s">
        <v>90</v>
      </c>
      <c r="BK139" s="140">
        <f>ROUND(I139*H139,2)</f>
        <v>0</v>
      </c>
      <c r="BL139" s="17" t="s">
        <v>148</v>
      </c>
      <c r="BM139" s="139" t="s">
        <v>264</v>
      </c>
    </row>
    <row r="140" spans="2:65" s="1" customFormat="1" ht="10.199999999999999">
      <c r="B140" s="33"/>
      <c r="D140" s="155" t="s">
        <v>196</v>
      </c>
      <c r="F140" s="156" t="s">
        <v>265</v>
      </c>
      <c r="I140" s="143"/>
      <c r="L140" s="33"/>
      <c r="M140" s="144"/>
      <c r="T140" s="54"/>
      <c r="AT140" s="17" t="s">
        <v>196</v>
      </c>
      <c r="AU140" s="17" t="s">
        <v>92</v>
      </c>
    </row>
    <row r="141" spans="2:65" s="13" customFormat="1" ht="10.199999999999999">
      <c r="B141" s="157"/>
      <c r="D141" s="141" t="s">
        <v>152</v>
      </c>
      <c r="E141" s="158" t="s">
        <v>44</v>
      </c>
      <c r="F141" s="159" t="s">
        <v>215</v>
      </c>
      <c r="H141" s="158" t="s">
        <v>44</v>
      </c>
      <c r="I141" s="160"/>
      <c r="L141" s="157"/>
      <c r="M141" s="161"/>
      <c r="T141" s="162"/>
      <c r="AT141" s="158" t="s">
        <v>152</v>
      </c>
      <c r="AU141" s="158" t="s">
        <v>92</v>
      </c>
      <c r="AV141" s="13" t="s">
        <v>90</v>
      </c>
      <c r="AW141" s="13" t="s">
        <v>42</v>
      </c>
      <c r="AX141" s="13" t="s">
        <v>82</v>
      </c>
      <c r="AY141" s="158" t="s">
        <v>130</v>
      </c>
    </row>
    <row r="142" spans="2:65" s="12" customFormat="1" ht="10.199999999999999">
      <c r="B142" s="145"/>
      <c r="D142" s="141" t="s">
        <v>152</v>
      </c>
      <c r="E142" s="146" t="s">
        <v>44</v>
      </c>
      <c r="F142" s="147" t="s">
        <v>266</v>
      </c>
      <c r="H142" s="148">
        <v>3.84</v>
      </c>
      <c r="I142" s="149"/>
      <c r="L142" s="145"/>
      <c r="M142" s="150"/>
      <c r="T142" s="151"/>
      <c r="AT142" s="146" t="s">
        <v>152</v>
      </c>
      <c r="AU142" s="146" t="s">
        <v>92</v>
      </c>
      <c r="AV142" s="12" t="s">
        <v>92</v>
      </c>
      <c r="AW142" s="12" t="s">
        <v>42</v>
      </c>
      <c r="AX142" s="12" t="s">
        <v>82</v>
      </c>
      <c r="AY142" s="146" t="s">
        <v>130</v>
      </c>
    </row>
    <row r="143" spans="2:65" s="14" customFormat="1" ht="10.199999999999999">
      <c r="B143" s="163"/>
      <c r="D143" s="141" t="s">
        <v>152</v>
      </c>
      <c r="E143" s="164" t="s">
        <v>44</v>
      </c>
      <c r="F143" s="165" t="s">
        <v>217</v>
      </c>
      <c r="H143" s="166">
        <v>3.84</v>
      </c>
      <c r="I143" s="167"/>
      <c r="L143" s="163"/>
      <c r="M143" s="168"/>
      <c r="T143" s="169"/>
      <c r="AT143" s="164" t="s">
        <v>152</v>
      </c>
      <c r="AU143" s="164" t="s">
        <v>92</v>
      </c>
      <c r="AV143" s="14" t="s">
        <v>148</v>
      </c>
      <c r="AW143" s="14" t="s">
        <v>42</v>
      </c>
      <c r="AX143" s="14" t="s">
        <v>90</v>
      </c>
      <c r="AY143" s="164" t="s">
        <v>130</v>
      </c>
    </row>
    <row r="144" spans="2:65" s="1" customFormat="1" ht="16.5" customHeight="1">
      <c r="B144" s="33"/>
      <c r="C144" s="128" t="s">
        <v>267</v>
      </c>
      <c r="D144" s="128" t="s">
        <v>133</v>
      </c>
      <c r="E144" s="129" t="s">
        <v>268</v>
      </c>
      <c r="F144" s="130" t="s">
        <v>269</v>
      </c>
      <c r="G144" s="131" t="s">
        <v>193</v>
      </c>
      <c r="H144" s="132">
        <v>3.84</v>
      </c>
      <c r="I144" s="133"/>
      <c r="J144" s="134">
        <f>ROUND(I144*H144,2)</f>
        <v>0</v>
      </c>
      <c r="K144" s="130" t="s">
        <v>194</v>
      </c>
      <c r="L144" s="33"/>
      <c r="M144" s="135" t="s">
        <v>44</v>
      </c>
      <c r="N144" s="136" t="s">
        <v>53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148</v>
      </c>
      <c r="AT144" s="139" t="s">
        <v>133</v>
      </c>
      <c r="AU144" s="139" t="s">
        <v>92</v>
      </c>
      <c r="AY144" s="17" t="s">
        <v>130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7" t="s">
        <v>90</v>
      </c>
      <c r="BK144" s="140">
        <f>ROUND(I144*H144,2)</f>
        <v>0</v>
      </c>
      <c r="BL144" s="17" t="s">
        <v>148</v>
      </c>
      <c r="BM144" s="139" t="s">
        <v>270</v>
      </c>
    </row>
    <row r="145" spans="2:65" s="1" customFormat="1" ht="10.199999999999999">
      <c r="B145" s="33"/>
      <c r="D145" s="155" t="s">
        <v>196</v>
      </c>
      <c r="F145" s="156" t="s">
        <v>271</v>
      </c>
      <c r="I145" s="143"/>
      <c r="L145" s="33"/>
      <c r="M145" s="144"/>
      <c r="T145" s="54"/>
      <c r="AT145" s="17" t="s">
        <v>196</v>
      </c>
      <c r="AU145" s="17" t="s">
        <v>92</v>
      </c>
    </row>
    <row r="146" spans="2:65" s="13" customFormat="1" ht="10.199999999999999">
      <c r="B146" s="157"/>
      <c r="D146" s="141" t="s">
        <v>152</v>
      </c>
      <c r="E146" s="158" t="s">
        <v>44</v>
      </c>
      <c r="F146" s="159" t="s">
        <v>215</v>
      </c>
      <c r="H146" s="158" t="s">
        <v>44</v>
      </c>
      <c r="I146" s="160"/>
      <c r="L146" s="157"/>
      <c r="M146" s="161"/>
      <c r="T146" s="162"/>
      <c r="AT146" s="158" t="s">
        <v>152</v>
      </c>
      <c r="AU146" s="158" t="s">
        <v>92</v>
      </c>
      <c r="AV146" s="13" t="s">
        <v>90</v>
      </c>
      <c r="AW146" s="13" t="s">
        <v>42</v>
      </c>
      <c r="AX146" s="13" t="s">
        <v>82</v>
      </c>
      <c r="AY146" s="158" t="s">
        <v>130</v>
      </c>
    </row>
    <row r="147" spans="2:65" s="12" customFormat="1" ht="10.199999999999999">
      <c r="B147" s="145"/>
      <c r="D147" s="141" t="s">
        <v>152</v>
      </c>
      <c r="E147" s="146" t="s">
        <v>44</v>
      </c>
      <c r="F147" s="147" t="s">
        <v>266</v>
      </c>
      <c r="H147" s="148">
        <v>3.84</v>
      </c>
      <c r="I147" s="149"/>
      <c r="L147" s="145"/>
      <c r="M147" s="150"/>
      <c r="T147" s="151"/>
      <c r="AT147" s="146" t="s">
        <v>152</v>
      </c>
      <c r="AU147" s="146" t="s">
        <v>92</v>
      </c>
      <c r="AV147" s="12" t="s">
        <v>92</v>
      </c>
      <c r="AW147" s="12" t="s">
        <v>42</v>
      </c>
      <c r="AX147" s="12" t="s">
        <v>82</v>
      </c>
      <c r="AY147" s="146" t="s">
        <v>130</v>
      </c>
    </row>
    <row r="148" spans="2:65" s="14" customFormat="1" ht="10.199999999999999">
      <c r="B148" s="163"/>
      <c r="D148" s="141" t="s">
        <v>152</v>
      </c>
      <c r="E148" s="164" t="s">
        <v>44</v>
      </c>
      <c r="F148" s="165" t="s">
        <v>217</v>
      </c>
      <c r="H148" s="166">
        <v>3.84</v>
      </c>
      <c r="I148" s="167"/>
      <c r="L148" s="163"/>
      <c r="M148" s="168"/>
      <c r="T148" s="169"/>
      <c r="AT148" s="164" t="s">
        <v>152</v>
      </c>
      <c r="AU148" s="164" t="s">
        <v>92</v>
      </c>
      <c r="AV148" s="14" t="s">
        <v>148</v>
      </c>
      <c r="AW148" s="14" t="s">
        <v>42</v>
      </c>
      <c r="AX148" s="14" t="s">
        <v>90</v>
      </c>
      <c r="AY148" s="164" t="s">
        <v>130</v>
      </c>
    </row>
    <row r="149" spans="2:65" s="11" customFormat="1" ht="22.8" customHeight="1">
      <c r="B149" s="116"/>
      <c r="D149" s="117" t="s">
        <v>81</v>
      </c>
      <c r="E149" s="126" t="s">
        <v>144</v>
      </c>
      <c r="F149" s="126" t="s">
        <v>272</v>
      </c>
      <c r="I149" s="119"/>
      <c r="J149" s="127">
        <f>BK149</f>
        <v>0</v>
      </c>
      <c r="L149" s="116"/>
      <c r="M149" s="121"/>
      <c r="P149" s="122">
        <f>SUM(P150:P162)</f>
        <v>0</v>
      </c>
      <c r="R149" s="122">
        <f>SUM(R150:R162)</f>
        <v>6.1786668000000002</v>
      </c>
      <c r="T149" s="123">
        <f>SUM(T150:T162)</f>
        <v>0</v>
      </c>
      <c r="AR149" s="117" t="s">
        <v>90</v>
      </c>
      <c r="AT149" s="124" t="s">
        <v>81</v>
      </c>
      <c r="AU149" s="124" t="s">
        <v>90</v>
      </c>
      <c r="AY149" s="117" t="s">
        <v>130</v>
      </c>
      <c r="BK149" s="125">
        <f>SUM(BK150:BK162)</f>
        <v>0</v>
      </c>
    </row>
    <row r="150" spans="2:65" s="1" customFormat="1" ht="24.15" customHeight="1">
      <c r="B150" s="33"/>
      <c r="C150" s="128" t="s">
        <v>273</v>
      </c>
      <c r="D150" s="128" t="s">
        <v>133</v>
      </c>
      <c r="E150" s="129" t="s">
        <v>274</v>
      </c>
      <c r="F150" s="130" t="s">
        <v>275</v>
      </c>
      <c r="G150" s="131" t="s">
        <v>212</v>
      </c>
      <c r="H150" s="132">
        <v>0.04</v>
      </c>
      <c r="I150" s="133"/>
      <c r="J150" s="134">
        <f>ROUND(I150*H150,2)</f>
        <v>0</v>
      </c>
      <c r="K150" s="130" t="s">
        <v>194</v>
      </c>
      <c r="L150" s="33"/>
      <c r="M150" s="135" t="s">
        <v>44</v>
      </c>
      <c r="N150" s="136" t="s">
        <v>53</v>
      </c>
      <c r="P150" s="137">
        <f>O150*H150</f>
        <v>0</v>
      </c>
      <c r="Q150" s="137">
        <v>2.39757</v>
      </c>
      <c r="R150" s="137">
        <f>Q150*H150</f>
        <v>9.5902799999999996E-2</v>
      </c>
      <c r="S150" s="137">
        <v>0</v>
      </c>
      <c r="T150" s="138">
        <f>S150*H150</f>
        <v>0</v>
      </c>
      <c r="AR150" s="139" t="s">
        <v>148</v>
      </c>
      <c r="AT150" s="139" t="s">
        <v>133</v>
      </c>
      <c r="AU150" s="139" t="s">
        <v>92</v>
      </c>
      <c r="AY150" s="17" t="s">
        <v>130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90</v>
      </c>
      <c r="BK150" s="140">
        <f>ROUND(I150*H150,2)</f>
        <v>0</v>
      </c>
      <c r="BL150" s="17" t="s">
        <v>148</v>
      </c>
      <c r="BM150" s="139" t="s">
        <v>276</v>
      </c>
    </row>
    <row r="151" spans="2:65" s="1" customFormat="1" ht="10.199999999999999">
      <c r="B151" s="33"/>
      <c r="D151" s="155" t="s">
        <v>196</v>
      </c>
      <c r="F151" s="156" t="s">
        <v>277</v>
      </c>
      <c r="I151" s="143"/>
      <c r="L151" s="33"/>
      <c r="M151" s="144"/>
      <c r="T151" s="54"/>
      <c r="AT151" s="17" t="s">
        <v>196</v>
      </c>
      <c r="AU151" s="17" t="s">
        <v>92</v>
      </c>
    </row>
    <row r="152" spans="2:65" s="13" customFormat="1" ht="10.199999999999999">
      <c r="B152" s="157"/>
      <c r="D152" s="141" t="s">
        <v>152</v>
      </c>
      <c r="E152" s="158" t="s">
        <v>44</v>
      </c>
      <c r="F152" s="159" t="s">
        <v>278</v>
      </c>
      <c r="H152" s="158" t="s">
        <v>44</v>
      </c>
      <c r="I152" s="160"/>
      <c r="L152" s="157"/>
      <c r="M152" s="161"/>
      <c r="T152" s="162"/>
      <c r="AT152" s="158" t="s">
        <v>152</v>
      </c>
      <c r="AU152" s="158" t="s">
        <v>92</v>
      </c>
      <c r="AV152" s="13" t="s">
        <v>90</v>
      </c>
      <c r="AW152" s="13" t="s">
        <v>42</v>
      </c>
      <c r="AX152" s="13" t="s">
        <v>82</v>
      </c>
      <c r="AY152" s="158" t="s">
        <v>130</v>
      </c>
    </row>
    <row r="153" spans="2:65" s="12" customFormat="1" ht="10.199999999999999">
      <c r="B153" s="145"/>
      <c r="D153" s="141" t="s">
        <v>152</v>
      </c>
      <c r="E153" s="146" t="s">
        <v>44</v>
      </c>
      <c r="F153" s="147" t="s">
        <v>279</v>
      </c>
      <c r="H153" s="148">
        <v>0.02</v>
      </c>
      <c r="I153" s="149"/>
      <c r="L153" s="145"/>
      <c r="M153" s="150"/>
      <c r="T153" s="151"/>
      <c r="AT153" s="146" t="s">
        <v>152</v>
      </c>
      <c r="AU153" s="146" t="s">
        <v>92</v>
      </c>
      <c r="AV153" s="12" t="s">
        <v>92</v>
      </c>
      <c r="AW153" s="12" t="s">
        <v>42</v>
      </c>
      <c r="AX153" s="12" t="s">
        <v>82</v>
      </c>
      <c r="AY153" s="146" t="s">
        <v>130</v>
      </c>
    </row>
    <row r="154" spans="2:65" s="12" customFormat="1" ht="10.199999999999999">
      <c r="B154" s="145"/>
      <c r="D154" s="141" t="s">
        <v>152</v>
      </c>
      <c r="E154" s="146" t="s">
        <v>44</v>
      </c>
      <c r="F154" s="147" t="s">
        <v>6</v>
      </c>
      <c r="H154" s="148">
        <v>0.01</v>
      </c>
      <c r="I154" s="149"/>
      <c r="L154" s="145"/>
      <c r="M154" s="150"/>
      <c r="T154" s="151"/>
      <c r="AT154" s="146" t="s">
        <v>152</v>
      </c>
      <c r="AU154" s="146" t="s">
        <v>92</v>
      </c>
      <c r="AV154" s="12" t="s">
        <v>92</v>
      </c>
      <c r="AW154" s="12" t="s">
        <v>42</v>
      </c>
      <c r="AX154" s="12" t="s">
        <v>82</v>
      </c>
      <c r="AY154" s="146" t="s">
        <v>130</v>
      </c>
    </row>
    <row r="155" spans="2:65" s="12" customFormat="1" ht="10.199999999999999">
      <c r="B155" s="145"/>
      <c r="D155" s="141" t="s">
        <v>152</v>
      </c>
      <c r="E155" s="146" t="s">
        <v>44</v>
      </c>
      <c r="F155" s="147" t="s">
        <v>6</v>
      </c>
      <c r="H155" s="148">
        <v>0.01</v>
      </c>
      <c r="I155" s="149"/>
      <c r="L155" s="145"/>
      <c r="M155" s="150"/>
      <c r="T155" s="151"/>
      <c r="AT155" s="146" t="s">
        <v>152</v>
      </c>
      <c r="AU155" s="146" t="s">
        <v>92</v>
      </c>
      <c r="AV155" s="12" t="s">
        <v>92</v>
      </c>
      <c r="AW155" s="12" t="s">
        <v>42</v>
      </c>
      <c r="AX155" s="12" t="s">
        <v>82</v>
      </c>
      <c r="AY155" s="146" t="s">
        <v>130</v>
      </c>
    </row>
    <row r="156" spans="2:65" s="14" customFormat="1" ht="10.199999999999999">
      <c r="B156" s="163"/>
      <c r="D156" s="141" t="s">
        <v>152</v>
      </c>
      <c r="E156" s="164" t="s">
        <v>44</v>
      </c>
      <c r="F156" s="165" t="s">
        <v>217</v>
      </c>
      <c r="H156" s="166">
        <v>0.04</v>
      </c>
      <c r="I156" s="167"/>
      <c r="L156" s="163"/>
      <c r="M156" s="168"/>
      <c r="T156" s="169"/>
      <c r="AT156" s="164" t="s">
        <v>152</v>
      </c>
      <c r="AU156" s="164" t="s">
        <v>92</v>
      </c>
      <c r="AV156" s="14" t="s">
        <v>148</v>
      </c>
      <c r="AW156" s="14" t="s">
        <v>42</v>
      </c>
      <c r="AX156" s="14" t="s">
        <v>90</v>
      </c>
      <c r="AY156" s="164" t="s">
        <v>130</v>
      </c>
    </row>
    <row r="157" spans="2:65" s="1" customFormat="1" ht="16.5" customHeight="1">
      <c r="B157" s="33"/>
      <c r="C157" s="128" t="s">
        <v>280</v>
      </c>
      <c r="D157" s="128" t="s">
        <v>133</v>
      </c>
      <c r="E157" s="129" t="s">
        <v>281</v>
      </c>
      <c r="F157" s="130" t="s">
        <v>282</v>
      </c>
      <c r="G157" s="131" t="s">
        <v>212</v>
      </c>
      <c r="H157" s="132">
        <v>2.2999999999999998</v>
      </c>
      <c r="I157" s="133"/>
      <c r="J157" s="134">
        <f>ROUND(I157*H157,2)</f>
        <v>0</v>
      </c>
      <c r="K157" s="130" t="s">
        <v>194</v>
      </c>
      <c r="L157" s="33"/>
      <c r="M157" s="135" t="s">
        <v>44</v>
      </c>
      <c r="N157" s="136" t="s">
        <v>53</v>
      </c>
      <c r="P157" s="137">
        <f>O157*H157</f>
        <v>0</v>
      </c>
      <c r="Q157" s="137">
        <v>2.6446800000000001</v>
      </c>
      <c r="R157" s="137">
        <f>Q157*H157</f>
        <v>6.0827640000000001</v>
      </c>
      <c r="S157" s="137">
        <v>0</v>
      </c>
      <c r="T157" s="138">
        <f>S157*H157</f>
        <v>0</v>
      </c>
      <c r="AR157" s="139" t="s">
        <v>148</v>
      </c>
      <c r="AT157" s="139" t="s">
        <v>133</v>
      </c>
      <c r="AU157" s="139" t="s">
        <v>92</v>
      </c>
      <c r="AY157" s="17" t="s">
        <v>130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7" t="s">
        <v>90</v>
      </c>
      <c r="BK157" s="140">
        <f>ROUND(I157*H157,2)</f>
        <v>0</v>
      </c>
      <c r="BL157" s="17" t="s">
        <v>148</v>
      </c>
      <c r="BM157" s="139" t="s">
        <v>283</v>
      </c>
    </row>
    <row r="158" spans="2:65" s="1" customFormat="1" ht="10.199999999999999">
      <c r="B158" s="33"/>
      <c r="D158" s="155" t="s">
        <v>196</v>
      </c>
      <c r="F158" s="156" t="s">
        <v>284</v>
      </c>
      <c r="I158" s="143"/>
      <c r="L158" s="33"/>
      <c r="M158" s="144"/>
      <c r="T158" s="54"/>
      <c r="AT158" s="17" t="s">
        <v>196</v>
      </c>
      <c r="AU158" s="17" t="s">
        <v>92</v>
      </c>
    </row>
    <row r="159" spans="2:65" s="12" customFormat="1" ht="10.199999999999999">
      <c r="B159" s="145"/>
      <c r="D159" s="141" t="s">
        <v>152</v>
      </c>
      <c r="E159" s="146" t="s">
        <v>44</v>
      </c>
      <c r="F159" s="147" t="s">
        <v>285</v>
      </c>
      <c r="H159" s="148">
        <v>0.3</v>
      </c>
      <c r="I159" s="149"/>
      <c r="L159" s="145"/>
      <c r="M159" s="150"/>
      <c r="T159" s="151"/>
      <c r="AT159" s="146" t="s">
        <v>152</v>
      </c>
      <c r="AU159" s="146" t="s">
        <v>92</v>
      </c>
      <c r="AV159" s="12" t="s">
        <v>92</v>
      </c>
      <c r="AW159" s="12" t="s">
        <v>42</v>
      </c>
      <c r="AX159" s="12" t="s">
        <v>82</v>
      </c>
      <c r="AY159" s="146" t="s">
        <v>130</v>
      </c>
    </row>
    <row r="160" spans="2:65" s="13" customFormat="1" ht="10.199999999999999">
      <c r="B160" s="157"/>
      <c r="D160" s="141" t="s">
        <v>152</v>
      </c>
      <c r="E160" s="158" t="s">
        <v>44</v>
      </c>
      <c r="F160" s="159" t="s">
        <v>286</v>
      </c>
      <c r="H160" s="158" t="s">
        <v>44</v>
      </c>
      <c r="I160" s="160"/>
      <c r="L160" s="157"/>
      <c r="M160" s="161"/>
      <c r="T160" s="162"/>
      <c r="AT160" s="158" t="s">
        <v>152</v>
      </c>
      <c r="AU160" s="158" t="s">
        <v>92</v>
      </c>
      <c r="AV160" s="13" t="s">
        <v>90</v>
      </c>
      <c r="AW160" s="13" t="s">
        <v>42</v>
      </c>
      <c r="AX160" s="13" t="s">
        <v>82</v>
      </c>
      <c r="AY160" s="158" t="s">
        <v>130</v>
      </c>
    </row>
    <row r="161" spans="2:65" s="12" customFormat="1" ht="10.199999999999999">
      <c r="B161" s="145"/>
      <c r="D161" s="141" t="s">
        <v>152</v>
      </c>
      <c r="E161" s="146" t="s">
        <v>44</v>
      </c>
      <c r="F161" s="147" t="s">
        <v>92</v>
      </c>
      <c r="H161" s="148">
        <v>2</v>
      </c>
      <c r="I161" s="149"/>
      <c r="L161" s="145"/>
      <c r="M161" s="150"/>
      <c r="T161" s="151"/>
      <c r="AT161" s="146" t="s">
        <v>152</v>
      </c>
      <c r="AU161" s="146" t="s">
        <v>92</v>
      </c>
      <c r="AV161" s="12" t="s">
        <v>92</v>
      </c>
      <c r="AW161" s="12" t="s">
        <v>42</v>
      </c>
      <c r="AX161" s="12" t="s">
        <v>82</v>
      </c>
      <c r="AY161" s="146" t="s">
        <v>130</v>
      </c>
    </row>
    <row r="162" spans="2:65" s="14" customFormat="1" ht="10.199999999999999">
      <c r="B162" s="163"/>
      <c r="D162" s="141" t="s">
        <v>152</v>
      </c>
      <c r="E162" s="164" t="s">
        <v>44</v>
      </c>
      <c r="F162" s="165" t="s">
        <v>217</v>
      </c>
      <c r="H162" s="166">
        <v>2.2999999999999998</v>
      </c>
      <c r="I162" s="167"/>
      <c r="L162" s="163"/>
      <c r="M162" s="168"/>
      <c r="T162" s="169"/>
      <c r="AT162" s="164" t="s">
        <v>152</v>
      </c>
      <c r="AU162" s="164" t="s">
        <v>92</v>
      </c>
      <c r="AV162" s="14" t="s">
        <v>148</v>
      </c>
      <c r="AW162" s="14" t="s">
        <v>42</v>
      </c>
      <c r="AX162" s="14" t="s">
        <v>90</v>
      </c>
      <c r="AY162" s="164" t="s">
        <v>130</v>
      </c>
    </row>
    <row r="163" spans="2:65" s="11" customFormat="1" ht="22.8" customHeight="1">
      <c r="B163" s="116"/>
      <c r="D163" s="117" t="s">
        <v>81</v>
      </c>
      <c r="E163" s="126" t="s">
        <v>157</v>
      </c>
      <c r="F163" s="126" t="s">
        <v>287</v>
      </c>
      <c r="I163" s="119"/>
      <c r="J163" s="127">
        <f>BK163</f>
        <v>0</v>
      </c>
      <c r="L163" s="116"/>
      <c r="M163" s="121"/>
      <c r="P163" s="122">
        <f>SUM(P164:P168)</f>
        <v>0</v>
      </c>
      <c r="R163" s="122">
        <f>SUM(R164:R168)</f>
        <v>5.6550000000000003E-4</v>
      </c>
      <c r="T163" s="123">
        <f>SUM(T164:T168)</f>
        <v>0</v>
      </c>
      <c r="AR163" s="117" t="s">
        <v>90</v>
      </c>
      <c r="AT163" s="124" t="s">
        <v>81</v>
      </c>
      <c r="AU163" s="124" t="s">
        <v>90</v>
      </c>
      <c r="AY163" s="117" t="s">
        <v>130</v>
      </c>
      <c r="BK163" s="125">
        <f>SUM(BK164:BK168)</f>
        <v>0</v>
      </c>
    </row>
    <row r="164" spans="2:65" s="1" customFormat="1" ht="16.5" customHeight="1">
      <c r="B164" s="33"/>
      <c r="C164" s="128" t="s">
        <v>288</v>
      </c>
      <c r="D164" s="128" t="s">
        <v>133</v>
      </c>
      <c r="E164" s="129" t="s">
        <v>289</v>
      </c>
      <c r="F164" s="130" t="s">
        <v>290</v>
      </c>
      <c r="G164" s="131" t="s">
        <v>205</v>
      </c>
      <c r="H164" s="132">
        <v>0.377</v>
      </c>
      <c r="I164" s="133"/>
      <c r="J164" s="134">
        <f>ROUND(I164*H164,2)</f>
        <v>0</v>
      </c>
      <c r="K164" s="130" t="s">
        <v>194</v>
      </c>
      <c r="L164" s="33"/>
      <c r="M164" s="135" t="s">
        <v>44</v>
      </c>
      <c r="N164" s="136" t="s">
        <v>53</v>
      </c>
      <c r="P164" s="137">
        <f>O164*H164</f>
        <v>0</v>
      </c>
      <c r="Q164" s="137">
        <v>1.5E-3</v>
      </c>
      <c r="R164" s="137">
        <f>Q164*H164</f>
        <v>5.6550000000000003E-4</v>
      </c>
      <c r="S164" s="137">
        <v>0</v>
      </c>
      <c r="T164" s="138">
        <f>S164*H164</f>
        <v>0</v>
      </c>
      <c r="AR164" s="139" t="s">
        <v>148</v>
      </c>
      <c r="AT164" s="139" t="s">
        <v>133</v>
      </c>
      <c r="AU164" s="139" t="s">
        <v>92</v>
      </c>
      <c r="AY164" s="17" t="s">
        <v>130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7" t="s">
        <v>90</v>
      </c>
      <c r="BK164" s="140">
        <f>ROUND(I164*H164,2)</f>
        <v>0</v>
      </c>
      <c r="BL164" s="17" t="s">
        <v>148</v>
      </c>
      <c r="BM164" s="139" t="s">
        <v>291</v>
      </c>
    </row>
    <row r="165" spans="2:65" s="1" customFormat="1" ht="10.199999999999999">
      <c r="B165" s="33"/>
      <c r="D165" s="155" t="s">
        <v>196</v>
      </c>
      <c r="F165" s="156" t="s">
        <v>292</v>
      </c>
      <c r="I165" s="143"/>
      <c r="L165" s="33"/>
      <c r="M165" s="144"/>
      <c r="T165" s="54"/>
      <c r="AT165" s="17" t="s">
        <v>196</v>
      </c>
      <c r="AU165" s="17" t="s">
        <v>92</v>
      </c>
    </row>
    <row r="166" spans="2:65" s="13" customFormat="1" ht="10.199999999999999">
      <c r="B166" s="157"/>
      <c r="D166" s="141" t="s">
        <v>152</v>
      </c>
      <c r="E166" s="158" t="s">
        <v>44</v>
      </c>
      <c r="F166" s="159" t="s">
        <v>278</v>
      </c>
      <c r="H166" s="158" t="s">
        <v>44</v>
      </c>
      <c r="I166" s="160"/>
      <c r="L166" s="157"/>
      <c r="M166" s="161"/>
      <c r="T166" s="162"/>
      <c r="AT166" s="158" t="s">
        <v>152</v>
      </c>
      <c r="AU166" s="158" t="s">
        <v>92</v>
      </c>
      <c r="AV166" s="13" t="s">
        <v>90</v>
      </c>
      <c r="AW166" s="13" t="s">
        <v>42</v>
      </c>
      <c r="AX166" s="13" t="s">
        <v>82</v>
      </c>
      <c r="AY166" s="158" t="s">
        <v>130</v>
      </c>
    </row>
    <row r="167" spans="2:65" s="12" customFormat="1" ht="10.199999999999999">
      <c r="B167" s="145"/>
      <c r="D167" s="141" t="s">
        <v>152</v>
      </c>
      <c r="E167" s="146" t="s">
        <v>44</v>
      </c>
      <c r="F167" s="147" t="s">
        <v>293</v>
      </c>
      <c r="H167" s="148">
        <v>0.377</v>
      </c>
      <c r="I167" s="149"/>
      <c r="L167" s="145"/>
      <c r="M167" s="150"/>
      <c r="T167" s="151"/>
      <c r="AT167" s="146" t="s">
        <v>152</v>
      </c>
      <c r="AU167" s="146" t="s">
        <v>92</v>
      </c>
      <c r="AV167" s="12" t="s">
        <v>92</v>
      </c>
      <c r="AW167" s="12" t="s">
        <v>42</v>
      </c>
      <c r="AX167" s="12" t="s">
        <v>82</v>
      </c>
      <c r="AY167" s="146" t="s">
        <v>130</v>
      </c>
    </row>
    <row r="168" spans="2:65" s="14" customFormat="1" ht="10.199999999999999">
      <c r="B168" s="163"/>
      <c r="D168" s="141" t="s">
        <v>152</v>
      </c>
      <c r="E168" s="164" t="s">
        <v>44</v>
      </c>
      <c r="F168" s="165" t="s">
        <v>217</v>
      </c>
      <c r="H168" s="166">
        <v>0.377</v>
      </c>
      <c r="I168" s="167"/>
      <c r="L168" s="163"/>
      <c r="M168" s="168"/>
      <c r="T168" s="169"/>
      <c r="AT168" s="164" t="s">
        <v>152</v>
      </c>
      <c r="AU168" s="164" t="s">
        <v>92</v>
      </c>
      <c r="AV168" s="14" t="s">
        <v>148</v>
      </c>
      <c r="AW168" s="14" t="s">
        <v>42</v>
      </c>
      <c r="AX168" s="14" t="s">
        <v>90</v>
      </c>
      <c r="AY168" s="164" t="s">
        <v>130</v>
      </c>
    </row>
    <row r="169" spans="2:65" s="11" customFormat="1" ht="22.8" customHeight="1">
      <c r="B169" s="116"/>
      <c r="D169" s="117" t="s">
        <v>81</v>
      </c>
      <c r="E169" s="126" t="s">
        <v>240</v>
      </c>
      <c r="F169" s="126" t="s">
        <v>294</v>
      </c>
      <c r="I169" s="119"/>
      <c r="J169" s="127">
        <f>BK169</f>
        <v>0</v>
      </c>
      <c r="L169" s="116"/>
      <c r="M169" s="121"/>
      <c r="P169" s="122">
        <f>SUM(P170:P228)</f>
        <v>0</v>
      </c>
      <c r="R169" s="122">
        <f>SUM(R170:R228)</f>
        <v>0.13301199999999999</v>
      </c>
      <c r="T169" s="123">
        <f>SUM(T170:T228)</f>
        <v>0.84560000000000002</v>
      </c>
      <c r="AR169" s="117" t="s">
        <v>90</v>
      </c>
      <c r="AT169" s="124" t="s">
        <v>81</v>
      </c>
      <c r="AU169" s="124" t="s">
        <v>90</v>
      </c>
      <c r="AY169" s="117" t="s">
        <v>130</v>
      </c>
      <c r="BK169" s="125">
        <f>SUM(BK170:BK228)</f>
        <v>0</v>
      </c>
    </row>
    <row r="170" spans="2:65" s="1" customFormat="1" ht="16.5" customHeight="1">
      <c r="B170" s="33"/>
      <c r="C170" s="128" t="s">
        <v>295</v>
      </c>
      <c r="D170" s="128" t="s">
        <v>133</v>
      </c>
      <c r="E170" s="129" t="s">
        <v>296</v>
      </c>
      <c r="F170" s="130" t="s">
        <v>297</v>
      </c>
      <c r="G170" s="131" t="s">
        <v>236</v>
      </c>
      <c r="H170" s="132">
        <v>2</v>
      </c>
      <c r="I170" s="133"/>
      <c r="J170" s="134">
        <f>ROUND(I170*H170,2)</f>
        <v>0</v>
      </c>
      <c r="K170" s="130" t="s">
        <v>194</v>
      </c>
      <c r="L170" s="33"/>
      <c r="M170" s="135" t="s">
        <v>44</v>
      </c>
      <c r="N170" s="136" t="s">
        <v>53</v>
      </c>
      <c r="P170" s="137">
        <f>O170*H170</f>
        <v>0</v>
      </c>
      <c r="Q170" s="137">
        <v>3.0000000000000001E-5</v>
      </c>
      <c r="R170" s="137">
        <f>Q170*H170</f>
        <v>6.0000000000000002E-5</v>
      </c>
      <c r="S170" s="137">
        <v>0</v>
      </c>
      <c r="T170" s="138">
        <f>S170*H170</f>
        <v>0</v>
      </c>
      <c r="AR170" s="139" t="s">
        <v>148</v>
      </c>
      <c r="AT170" s="139" t="s">
        <v>133</v>
      </c>
      <c r="AU170" s="139" t="s">
        <v>92</v>
      </c>
      <c r="AY170" s="17" t="s">
        <v>130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7" t="s">
        <v>90</v>
      </c>
      <c r="BK170" s="140">
        <f>ROUND(I170*H170,2)</f>
        <v>0</v>
      </c>
      <c r="BL170" s="17" t="s">
        <v>148</v>
      </c>
      <c r="BM170" s="139" t="s">
        <v>298</v>
      </c>
    </row>
    <row r="171" spans="2:65" s="1" customFormat="1" ht="10.199999999999999">
      <c r="B171" s="33"/>
      <c r="D171" s="155" t="s">
        <v>196</v>
      </c>
      <c r="F171" s="156" t="s">
        <v>299</v>
      </c>
      <c r="I171" s="143"/>
      <c r="L171" s="33"/>
      <c r="M171" s="144"/>
      <c r="T171" s="54"/>
      <c r="AT171" s="17" t="s">
        <v>196</v>
      </c>
      <c r="AU171" s="17" t="s">
        <v>92</v>
      </c>
    </row>
    <row r="172" spans="2:65" s="12" customFormat="1" ht="10.199999999999999">
      <c r="B172" s="145"/>
      <c r="D172" s="141" t="s">
        <v>152</v>
      </c>
      <c r="E172" s="146" t="s">
        <v>44</v>
      </c>
      <c r="F172" s="147" t="s">
        <v>300</v>
      </c>
      <c r="H172" s="148">
        <v>2</v>
      </c>
      <c r="I172" s="149"/>
      <c r="L172" s="145"/>
      <c r="M172" s="150"/>
      <c r="T172" s="151"/>
      <c r="AT172" s="146" t="s">
        <v>152</v>
      </c>
      <c r="AU172" s="146" t="s">
        <v>92</v>
      </c>
      <c r="AV172" s="12" t="s">
        <v>92</v>
      </c>
      <c r="AW172" s="12" t="s">
        <v>42</v>
      </c>
      <c r="AX172" s="12" t="s">
        <v>82</v>
      </c>
      <c r="AY172" s="146" t="s">
        <v>130</v>
      </c>
    </row>
    <row r="173" spans="2:65" s="14" customFormat="1" ht="10.199999999999999">
      <c r="B173" s="163"/>
      <c r="D173" s="141" t="s">
        <v>152</v>
      </c>
      <c r="E173" s="164" t="s">
        <v>44</v>
      </c>
      <c r="F173" s="165" t="s">
        <v>217</v>
      </c>
      <c r="H173" s="166">
        <v>2</v>
      </c>
      <c r="I173" s="167"/>
      <c r="L173" s="163"/>
      <c r="M173" s="168"/>
      <c r="T173" s="169"/>
      <c r="AT173" s="164" t="s">
        <v>152</v>
      </c>
      <c r="AU173" s="164" t="s">
        <v>92</v>
      </c>
      <c r="AV173" s="14" t="s">
        <v>148</v>
      </c>
      <c r="AW173" s="14" t="s">
        <v>42</v>
      </c>
      <c r="AX173" s="14" t="s">
        <v>90</v>
      </c>
      <c r="AY173" s="164" t="s">
        <v>130</v>
      </c>
    </row>
    <row r="174" spans="2:65" s="1" customFormat="1" ht="16.5" customHeight="1">
      <c r="B174" s="33"/>
      <c r="C174" s="170" t="s">
        <v>301</v>
      </c>
      <c r="D174" s="170" t="s">
        <v>302</v>
      </c>
      <c r="E174" s="171" t="s">
        <v>303</v>
      </c>
      <c r="F174" s="172" t="s">
        <v>304</v>
      </c>
      <c r="G174" s="173" t="s">
        <v>236</v>
      </c>
      <c r="H174" s="174">
        <v>2</v>
      </c>
      <c r="I174" s="175"/>
      <c r="J174" s="176">
        <f>ROUND(I174*H174,2)</f>
        <v>0</v>
      </c>
      <c r="K174" s="172" t="s">
        <v>194</v>
      </c>
      <c r="L174" s="177"/>
      <c r="M174" s="178" t="s">
        <v>44</v>
      </c>
      <c r="N174" s="179" t="s">
        <v>53</v>
      </c>
      <c r="P174" s="137">
        <f>O174*H174</f>
        <v>0</v>
      </c>
      <c r="Q174" s="137">
        <v>1.8E-3</v>
      </c>
      <c r="R174" s="137">
        <f>Q174*H174</f>
        <v>3.5999999999999999E-3</v>
      </c>
      <c r="S174" s="137">
        <v>0</v>
      </c>
      <c r="T174" s="138">
        <f>S174*H174</f>
        <v>0</v>
      </c>
      <c r="AR174" s="139" t="s">
        <v>168</v>
      </c>
      <c r="AT174" s="139" t="s">
        <v>302</v>
      </c>
      <c r="AU174" s="139" t="s">
        <v>92</v>
      </c>
      <c r="AY174" s="17" t="s">
        <v>130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7" t="s">
        <v>90</v>
      </c>
      <c r="BK174" s="140">
        <f>ROUND(I174*H174,2)</f>
        <v>0</v>
      </c>
      <c r="BL174" s="17" t="s">
        <v>148</v>
      </c>
      <c r="BM174" s="139" t="s">
        <v>305</v>
      </c>
    </row>
    <row r="175" spans="2:65" s="1" customFormat="1" ht="16.5" customHeight="1">
      <c r="B175" s="33"/>
      <c r="C175" s="128" t="s">
        <v>306</v>
      </c>
      <c r="D175" s="128" t="s">
        <v>133</v>
      </c>
      <c r="E175" s="129" t="s">
        <v>307</v>
      </c>
      <c r="F175" s="130" t="s">
        <v>308</v>
      </c>
      <c r="G175" s="131" t="s">
        <v>205</v>
      </c>
      <c r="H175" s="132">
        <v>23.6</v>
      </c>
      <c r="I175" s="133"/>
      <c r="J175" s="134">
        <f>ROUND(I175*H175,2)</f>
        <v>0</v>
      </c>
      <c r="K175" s="130" t="s">
        <v>194</v>
      </c>
      <c r="L175" s="33"/>
      <c r="M175" s="135" t="s">
        <v>44</v>
      </c>
      <c r="N175" s="136" t="s">
        <v>53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148</v>
      </c>
      <c r="AT175" s="139" t="s">
        <v>133</v>
      </c>
      <c r="AU175" s="139" t="s">
        <v>92</v>
      </c>
      <c r="AY175" s="17" t="s">
        <v>130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7" t="s">
        <v>90</v>
      </c>
      <c r="BK175" s="140">
        <f>ROUND(I175*H175,2)</f>
        <v>0</v>
      </c>
      <c r="BL175" s="17" t="s">
        <v>148</v>
      </c>
      <c r="BM175" s="139" t="s">
        <v>309</v>
      </c>
    </row>
    <row r="176" spans="2:65" s="1" customFormat="1" ht="10.199999999999999">
      <c r="B176" s="33"/>
      <c r="D176" s="155" t="s">
        <v>196</v>
      </c>
      <c r="F176" s="156" t="s">
        <v>310</v>
      </c>
      <c r="I176" s="143"/>
      <c r="L176" s="33"/>
      <c r="M176" s="144"/>
      <c r="T176" s="54"/>
      <c r="AT176" s="17" t="s">
        <v>196</v>
      </c>
      <c r="AU176" s="17" t="s">
        <v>92</v>
      </c>
    </row>
    <row r="177" spans="2:65" s="12" customFormat="1" ht="10.199999999999999">
      <c r="B177" s="145"/>
      <c r="D177" s="141" t="s">
        <v>152</v>
      </c>
      <c r="E177" s="146" t="s">
        <v>44</v>
      </c>
      <c r="F177" s="147" t="s">
        <v>311</v>
      </c>
      <c r="H177" s="148">
        <v>23.6</v>
      </c>
      <c r="I177" s="149"/>
      <c r="L177" s="145"/>
      <c r="M177" s="150"/>
      <c r="T177" s="151"/>
      <c r="AT177" s="146" t="s">
        <v>152</v>
      </c>
      <c r="AU177" s="146" t="s">
        <v>92</v>
      </c>
      <c r="AV177" s="12" t="s">
        <v>92</v>
      </c>
      <c r="AW177" s="12" t="s">
        <v>42</v>
      </c>
      <c r="AX177" s="12" t="s">
        <v>90</v>
      </c>
      <c r="AY177" s="146" t="s">
        <v>130</v>
      </c>
    </row>
    <row r="178" spans="2:65" s="1" customFormat="1" ht="24.15" customHeight="1">
      <c r="B178" s="33"/>
      <c r="C178" s="128" t="s">
        <v>7</v>
      </c>
      <c r="D178" s="128" t="s">
        <v>133</v>
      </c>
      <c r="E178" s="129" t="s">
        <v>312</v>
      </c>
      <c r="F178" s="130" t="s">
        <v>313</v>
      </c>
      <c r="G178" s="131" t="s">
        <v>193</v>
      </c>
      <c r="H178" s="132">
        <v>530</v>
      </c>
      <c r="I178" s="133"/>
      <c r="J178" s="134">
        <f>ROUND(I178*H178,2)</f>
        <v>0</v>
      </c>
      <c r="K178" s="130" t="s">
        <v>194</v>
      </c>
      <c r="L178" s="33"/>
      <c r="M178" s="135" t="s">
        <v>44</v>
      </c>
      <c r="N178" s="136" t="s">
        <v>53</v>
      </c>
      <c r="P178" s="137">
        <f>O178*H178</f>
        <v>0</v>
      </c>
      <c r="Q178" s="137">
        <v>2.1000000000000001E-4</v>
      </c>
      <c r="R178" s="137">
        <f>Q178*H178</f>
        <v>0.11130000000000001</v>
      </c>
      <c r="S178" s="137">
        <v>0</v>
      </c>
      <c r="T178" s="138">
        <f>S178*H178</f>
        <v>0</v>
      </c>
      <c r="AR178" s="139" t="s">
        <v>148</v>
      </c>
      <c r="AT178" s="139" t="s">
        <v>133</v>
      </c>
      <c r="AU178" s="139" t="s">
        <v>92</v>
      </c>
      <c r="AY178" s="17" t="s">
        <v>130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7" t="s">
        <v>90</v>
      </c>
      <c r="BK178" s="140">
        <f>ROUND(I178*H178,2)</f>
        <v>0</v>
      </c>
      <c r="BL178" s="17" t="s">
        <v>148</v>
      </c>
      <c r="BM178" s="139" t="s">
        <v>314</v>
      </c>
    </row>
    <row r="179" spans="2:65" s="1" customFormat="1" ht="10.199999999999999">
      <c r="B179" s="33"/>
      <c r="D179" s="155" t="s">
        <v>196</v>
      </c>
      <c r="F179" s="156" t="s">
        <v>315</v>
      </c>
      <c r="I179" s="143"/>
      <c r="L179" s="33"/>
      <c r="M179" s="144"/>
      <c r="T179" s="54"/>
      <c r="AT179" s="17" t="s">
        <v>196</v>
      </c>
      <c r="AU179" s="17" t="s">
        <v>92</v>
      </c>
    </row>
    <row r="180" spans="2:65" s="12" customFormat="1" ht="10.199999999999999">
      <c r="B180" s="145"/>
      <c r="D180" s="141" t="s">
        <v>152</v>
      </c>
      <c r="E180" s="146" t="s">
        <v>44</v>
      </c>
      <c r="F180" s="147" t="s">
        <v>316</v>
      </c>
      <c r="H180" s="148">
        <v>530</v>
      </c>
      <c r="I180" s="149"/>
      <c r="L180" s="145"/>
      <c r="M180" s="150"/>
      <c r="T180" s="151"/>
      <c r="AT180" s="146" t="s">
        <v>152</v>
      </c>
      <c r="AU180" s="146" t="s">
        <v>92</v>
      </c>
      <c r="AV180" s="12" t="s">
        <v>92</v>
      </c>
      <c r="AW180" s="12" t="s">
        <v>42</v>
      </c>
      <c r="AX180" s="12" t="s">
        <v>90</v>
      </c>
      <c r="AY180" s="146" t="s">
        <v>130</v>
      </c>
    </row>
    <row r="181" spans="2:65" s="1" customFormat="1" ht="16.5" customHeight="1">
      <c r="B181" s="33"/>
      <c r="C181" s="128" t="s">
        <v>317</v>
      </c>
      <c r="D181" s="128" t="s">
        <v>133</v>
      </c>
      <c r="E181" s="129" t="s">
        <v>318</v>
      </c>
      <c r="F181" s="130" t="s">
        <v>319</v>
      </c>
      <c r="G181" s="131" t="s">
        <v>205</v>
      </c>
      <c r="H181" s="132">
        <v>1</v>
      </c>
      <c r="I181" s="133"/>
      <c r="J181" s="134">
        <f>ROUND(I181*H181,2)</f>
        <v>0</v>
      </c>
      <c r="K181" s="130" t="s">
        <v>194</v>
      </c>
      <c r="L181" s="33"/>
      <c r="M181" s="135" t="s">
        <v>44</v>
      </c>
      <c r="N181" s="136" t="s">
        <v>53</v>
      </c>
      <c r="P181" s="137">
        <f>O181*H181</f>
        <v>0</v>
      </c>
      <c r="Q181" s="137">
        <v>1.3699999999999999E-3</v>
      </c>
      <c r="R181" s="137">
        <f>Q181*H181</f>
        <v>1.3699999999999999E-3</v>
      </c>
      <c r="S181" s="137">
        <v>0</v>
      </c>
      <c r="T181" s="138">
        <f>S181*H181</f>
        <v>0</v>
      </c>
      <c r="AR181" s="139" t="s">
        <v>148</v>
      </c>
      <c r="AT181" s="139" t="s">
        <v>133</v>
      </c>
      <c r="AU181" s="139" t="s">
        <v>92</v>
      </c>
      <c r="AY181" s="17" t="s">
        <v>130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7" t="s">
        <v>90</v>
      </c>
      <c r="BK181" s="140">
        <f>ROUND(I181*H181,2)</f>
        <v>0</v>
      </c>
      <c r="BL181" s="17" t="s">
        <v>148</v>
      </c>
      <c r="BM181" s="139" t="s">
        <v>320</v>
      </c>
    </row>
    <row r="182" spans="2:65" s="1" customFormat="1" ht="10.199999999999999">
      <c r="B182" s="33"/>
      <c r="D182" s="155" t="s">
        <v>196</v>
      </c>
      <c r="F182" s="156" t="s">
        <v>321</v>
      </c>
      <c r="I182" s="143"/>
      <c r="L182" s="33"/>
      <c r="M182" s="144"/>
      <c r="T182" s="54"/>
      <c r="AT182" s="17" t="s">
        <v>196</v>
      </c>
      <c r="AU182" s="17" t="s">
        <v>92</v>
      </c>
    </row>
    <row r="183" spans="2:65" s="13" customFormat="1" ht="10.199999999999999">
      <c r="B183" s="157"/>
      <c r="D183" s="141" t="s">
        <v>152</v>
      </c>
      <c r="E183" s="158" t="s">
        <v>44</v>
      </c>
      <c r="F183" s="159" t="s">
        <v>278</v>
      </c>
      <c r="H183" s="158" t="s">
        <v>44</v>
      </c>
      <c r="I183" s="160"/>
      <c r="L183" s="157"/>
      <c r="M183" s="161"/>
      <c r="T183" s="162"/>
      <c r="AT183" s="158" t="s">
        <v>152</v>
      </c>
      <c r="AU183" s="158" t="s">
        <v>92</v>
      </c>
      <c r="AV183" s="13" t="s">
        <v>90</v>
      </c>
      <c r="AW183" s="13" t="s">
        <v>42</v>
      </c>
      <c r="AX183" s="13" t="s">
        <v>82</v>
      </c>
      <c r="AY183" s="158" t="s">
        <v>130</v>
      </c>
    </row>
    <row r="184" spans="2:65" s="12" customFormat="1" ht="10.199999999999999">
      <c r="B184" s="145"/>
      <c r="D184" s="141" t="s">
        <v>152</v>
      </c>
      <c r="E184" s="146" t="s">
        <v>44</v>
      </c>
      <c r="F184" s="147" t="s">
        <v>322</v>
      </c>
      <c r="H184" s="148">
        <v>0.5</v>
      </c>
      <c r="I184" s="149"/>
      <c r="L184" s="145"/>
      <c r="M184" s="150"/>
      <c r="T184" s="151"/>
      <c r="AT184" s="146" t="s">
        <v>152</v>
      </c>
      <c r="AU184" s="146" t="s">
        <v>92</v>
      </c>
      <c r="AV184" s="12" t="s">
        <v>92</v>
      </c>
      <c r="AW184" s="12" t="s">
        <v>42</v>
      </c>
      <c r="AX184" s="12" t="s">
        <v>82</v>
      </c>
      <c r="AY184" s="146" t="s">
        <v>130</v>
      </c>
    </row>
    <row r="185" spans="2:65" s="12" customFormat="1" ht="10.199999999999999">
      <c r="B185" s="145"/>
      <c r="D185" s="141" t="s">
        <v>152</v>
      </c>
      <c r="E185" s="146" t="s">
        <v>44</v>
      </c>
      <c r="F185" s="147" t="s">
        <v>322</v>
      </c>
      <c r="H185" s="148">
        <v>0.5</v>
      </c>
      <c r="I185" s="149"/>
      <c r="L185" s="145"/>
      <c r="M185" s="150"/>
      <c r="T185" s="151"/>
      <c r="AT185" s="146" t="s">
        <v>152</v>
      </c>
      <c r="AU185" s="146" t="s">
        <v>92</v>
      </c>
      <c r="AV185" s="12" t="s">
        <v>92</v>
      </c>
      <c r="AW185" s="12" t="s">
        <v>42</v>
      </c>
      <c r="AX185" s="12" t="s">
        <v>82</v>
      </c>
      <c r="AY185" s="146" t="s">
        <v>130</v>
      </c>
    </row>
    <row r="186" spans="2:65" s="14" customFormat="1" ht="10.199999999999999">
      <c r="B186" s="163"/>
      <c r="D186" s="141" t="s">
        <v>152</v>
      </c>
      <c r="E186" s="164" t="s">
        <v>44</v>
      </c>
      <c r="F186" s="165" t="s">
        <v>217</v>
      </c>
      <c r="H186" s="166">
        <v>1</v>
      </c>
      <c r="I186" s="167"/>
      <c r="L186" s="163"/>
      <c r="M186" s="168"/>
      <c r="T186" s="169"/>
      <c r="AT186" s="164" t="s">
        <v>152</v>
      </c>
      <c r="AU186" s="164" t="s">
        <v>92</v>
      </c>
      <c r="AV186" s="14" t="s">
        <v>148</v>
      </c>
      <c r="AW186" s="14" t="s">
        <v>42</v>
      </c>
      <c r="AX186" s="14" t="s">
        <v>90</v>
      </c>
      <c r="AY186" s="164" t="s">
        <v>130</v>
      </c>
    </row>
    <row r="187" spans="2:65" s="1" customFormat="1" ht="24.15" customHeight="1">
      <c r="B187" s="33"/>
      <c r="C187" s="128" t="s">
        <v>323</v>
      </c>
      <c r="D187" s="128" t="s">
        <v>133</v>
      </c>
      <c r="E187" s="129" t="s">
        <v>324</v>
      </c>
      <c r="F187" s="130" t="s">
        <v>325</v>
      </c>
      <c r="G187" s="131" t="s">
        <v>236</v>
      </c>
      <c r="H187" s="132">
        <v>40</v>
      </c>
      <c r="I187" s="133"/>
      <c r="J187" s="134">
        <f>ROUND(I187*H187,2)</f>
        <v>0</v>
      </c>
      <c r="K187" s="130" t="s">
        <v>194</v>
      </c>
      <c r="L187" s="33"/>
      <c r="M187" s="135" t="s">
        <v>44</v>
      </c>
      <c r="N187" s="136" t="s">
        <v>53</v>
      </c>
      <c r="P187" s="137">
        <f>O187*H187</f>
        <v>0</v>
      </c>
      <c r="Q187" s="137">
        <v>4.0000000000000003E-5</v>
      </c>
      <c r="R187" s="137">
        <f>Q187*H187</f>
        <v>1.6000000000000001E-3</v>
      </c>
      <c r="S187" s="137">
        <v>0</v>
      </c>
      <c r="T187" s="138">
        <f>S187*H187</f>
        <v>0</v>
      </c>
      <c r="AR187" s="139" t="s">
        <v>148</v>
      </c>
      <c r="AT187" s="139" t="s">
        <v>133</v>
      </c>
      <c r="AU187" s="139" t="s">
        <v>92</v>
      </c>
      <c r="AY187" s="17" t="s">
        <v>130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7" t="s">
        <v>90</v>
      </c>
      <c r="BK187" s="140">
        <f>ROUND(I187*H187,2)</f>
        <v>0</v>
      </c>
      <c r="BL187" s="17" t="s">
        <v>148</v>
      </c>
      <c r="BM187" s="139" t="s">
        <v>326</v>
      </c>
    </row>
    <row r="188" spans="2:65" s="1" customFormat="1" ht="10.199999999999999">
      <c r="B188" s="33"/>
      <c r="D188" s="155" t="s">
        <v>196</v>
      </c>
      <c r="F188" s="156" t="s">
        <v>327</v>
      </c>
      <c r="I188" s="143"/>
      <c r="L188" s="33"/>
      <c r="M188" s="144"/>
      <c r="T188" s="54"/>
      <c r="AT188" s="17" t="s">
        <v>196</v>
      </c>
      <c r="AU188" s="17" t="s">
        <v>92</v>
      </c>
    </row>
    <row r="189" spans="2:65" s="12" customFormat="1" ht="10.199999999999999">
      <c r="B189" s="145"/>
      <c r="D189" s="141" t="s">
        <v>152</v>
      </c>
      <c r="E189" s="146" t="s">
        <v>44</v>
      </c>
      <c r="F189" s="147" t="s">
        <v>328</v>
      </c>
      <c r="H189" s="148">
        <v>40</v>
      </c>
      <c r="I189" s="149"/>
      <c r="L189" s="145"/>
      <c r="M189" s="150"/>
      <c r="T189" s="151"/>
      <c r="AT189" s="146" t="s">
        <v>152</v>
      </c>
      <c r="AU189" s="146" t="s">
        <v>92</v>
      </c>
      <c r="AV189" s="12" t="s">
        <v>92</v>
      </c>
      <c r="AW189" s="12" t="s">
        <v>42</v>
      </c>
      <c r="AX189" s="12" t="s">
        <v>90</v>
      </c>
      <c r="AY189" s="146" t="s">
        <v>130</v>
      </c>
    </row>
    <row r="190" spans="2:65" s="1" customFormat="1" ht="21.75" customHeight="1">
      <c r="B190" s="33"/>
      <c r="C190" s="128" t="s">
        <v>329</v>
      </c>
      <c r="D190" s="128" t="s">
        <v>133</v>
      </c>
      <c r="E190" s="129" t="s">
        <v>330</v>
      </c>
      <c r="F190" s="130" t="s">
        <v>331</v>
      </c>
      <c r="G190" s="131" t="s">
        <v>236</v>
      </c>
      <c r="H190" s="132">
        <v>40</v>
      </c>
      <c r="I190" s="133"/>
      <c r="J190" s="134">
        <f>ROUND(I190*H190,2)</f>
        <v>0</v>
      </c>
      <c r="K190" s="130" t="s">
        <v>194</v>
      </c>
      <c r="L190" s="33"/>
      <c r="M190" s="135" t="s">
        <v>44</v>
      </c>
      <c r="N190" s="136" t="s">
        <v>53</v>
      </c>
      <c r="P190" s="137">
        <f>O190*H190</f>
        <v>0</v>
      </c>
      <c r="Q190" s="137">
        <v>6.9999999999999994E-5</v>
      </c>
      <c r="R190" s="137">
        <f>Q190*H190</f>
        <v>2.7999999999999995E-3</v>
      </c>
      <c r="S190" s="137">
        <v>0</v>
      </c>
      <c r="T190" s="138">
        <f>S190*H190</f>
        <v>0</v>
      </c>
      <c r="AR190" s="139" t="s">
        <v>148</v>
      </c>
      <c r="AT190" s="139" t="s">
        <v>133</v>
      </c>
      <c r="AU190" s="139" t="s">
        <v>92</v>
      </c>
      <c r="AY190" s="17" t="s">
        <v>130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7" t="s">
        <v>90</v>
      </c>
      <c r="BK190" s="140">
        <f>ROUND(I190*H190,2)</f>
        <v>0</v>
      </c>
      <c r="BL190" s="17" t="s">
        <v>148</v>
      </c>
      <c r="BM190" s="139" t="s">
        <v>332</v>
      </c>
    </row>
    <row r="191" spans="2:65" s="1" customFormat="1" ht="10.199999999999999">
      <c r="B191" s="33"/>
      <c r="D191" s="155" t="s">
        <v>196</v>
      </c>
      <c r="F191" s="156" t="s">
        <v>333</v>
      </c>
      <c r="I191" s="143"/>
      <c r="L191" s="33"/>
      <c r="M191" s="144"/>
      <c r="T191" s="54"/>
      <c r="AT191" s="17" t="s">
        <v>196</v>
      </c>
      <c r="AU191" s="17" t="s">
        <v>92</v>
      </c>
    </row>
    <row r="192" spans="2:65" s="12" customFormat="1" ht="10.199999999999999">
      <c r="B192" s="145"/>
      <c r="D192" s="141" t="s">
        <v>152</v>
      </c>
      <c r="E192" s="146" t="s">
        <v>44</v>
      </c>
      <c r="F192" s="147" t="s">
        <v>328</v>
      </c>
      <c r="H192" s="148">
        <v>40</v>
      </c>
      <c r="I192" s="149"/>
      <c r="L192" s="145"/>
      <c r="M192" s="150"/>
      <c r="T192" s="151"/>
      <c r="AT192" s="146" t="s">
        <v>152</v>
      </c>
      <c r="AU192" s="146" t="s">
        <v>92</v>
      </c>
      <c r="AV192" s="12" t="s">
        <v>92</v>
      </c>
      <c r="AW192" s="12" t="s">
        <v>42</v>
      </c>
      <c r="AX192" s="12" t="s">
        <v>90</v>
      </c>
      <c r="AY192" s="146" t="s">
        <v>130</v>
      </c>
    </row>
    <row r="193" spans="2:65" s="1" customFormat="1" ht="16.5" customHeight="1">
      <c r="B193" s="33"/>
      <c r="C193" s="128" t="s">
        <v>334</v>
      </c>
      <c r="D193" s="128" t="s">
        <v>133</v>
      </c>
      <c r="E193" s="129" t="s">
        <v>335</v>
      </c>
      <c r="F193" s="130" t="s">
        <v>336</v>
      </c>
      <c r="G193" s="131" t="s">
        <v>212</v>
      </c>
      <c r="H193" s="132">
        <v>0.3</v>
      </c>
      <c r="I193" s="133"/>
      <c r="J193" s="134">
        <f>ROUND(I193*H193,2)</f>
        <v>0</v>
      </c>
      <c r="K193" s="130" t="s">
        <v>194</v>
      </c>
      <c r="L193" s="33"/>
      <c r="M193" s="135" t="s">
        <v>44</v>
      </c>
      <c r="N193" s="136" t="s">
        <v>53</v>
      </c>
      <c r="P193" s="137">
        <f>O193*H193</f>
        <v>0</v>
      </c>
      <c r="Q193" s="137">
        <v>0</v>
      </c>
      <c r="R193" s="137">
        <f>Q193*H193</f>
        <v>0</v>
      </c>
      <c r="S193" s="137">
        <v>2.4</v>
      </c>
      <c r="T193" s="138">
        <f>S193*H193</f>
        <v>0.72</v>
      </c>
      <c r="AR193" s="139" t="s">
        <v>148</v>
      </c>
      <c r="AT193" s="139" t="s">
        <v>133</v>
      </c>
      <c r="AU193" s="139" t="s">
        <v>92</v>
      </c>
      <c r="AY193" s="17" t="s">
        <v>130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7" t="s">
        <v>90</v>
      </c>
      <c r="BK193" s="140">
        <f>ROUND(I193*H193,2)</f>
        <v>0</v>
      </c>
      <c r="BL193" s="17" t="s">
        <v>148</v>
      </c>
      <c r="BM193" s="139" t="s">
        <v>337</v>
      </c>
    </row>
    <row r="194" spans="2:65" s="1" customFormat="1" ht="10.199999999999999">
      <c r="B194" s="33"/>
      <c r="D194" s="155" t="s">
        <v>196</v>
      </c>
      <c r="F194" s="156" t="s">
        <v>338</v>
      </c>
      <c r="I194" s="143"/>
      <c r="L194" s="33"/>
      <c r="M194" s="144"/>
      <c r="T194" s="54"/>
      <c r="AT194" s="17" t="s">
        <v>196</v>
      </c>
      <c r="AU194" s="17" t="s">
        <v>92</v>
      </c>
    </row>
    <row r="195" spans="2:65" s="13" customFormat="1" ht="10.199999999999999">
      <c r="B195" s="157"/>
      <c r="D195" s="141" t="s">
        <v>152</v>
      </c>
      <c r="E195" s="158" t="s">
        <v>44</v>
      </c>
      <c r="F195" s="159" t="s">
        <v>339</v>
      </c>
      <c r="H195" s="158" t="s">
        <v>44</v>
      </c>
      <c r="I195" s="160"/>
      <c r="L195" s="157"/>
      <c r="M195" s="161"/>
      <c r="T195" s="162"/>
      <c r="AT195" s="158" t="s">
        <v>152</v>
      </c>
      <c r="AU195" s="158" t="s">
        <v>92</v>
      </c>
      <c r="AV195" s="13" t="s">
        <v>90</v>
      </c>
      <c r="AW195" s="13" t="s">
        <v>42</v>
      </c>
      <c r="AX195" s="13" t="s">
        <v>82</v>
      </c>
      <c r="AY195" s="158" t="s">
        <v>130</v>
      </c>
    </row>
    <row r="196" spans="2:65" s="12" customFormat="1" ht="10.199999999999999">
      <c r="B196" s="145"/>
      <c r="D196" s="141" t="s">
        <v>152</v>
      </c>
      <c r="E196" s="146" t="s">
        <v>44</v>
      </c>
      <c r="F196" s="147" t="s">
        <v>285</v>
      </c>
      <c r="H196" s="148">
        <v>0.3</v>
      </c>
      <c r="I196" s="149"/>
      <c r="L196" s="145"/>
      <c r="M196" s="150"/>
      <c r="T196" s="151"/>
      <c r="AT196" s="146" t="s">
        <v>152</v>
      </c>
      <c r="AU196" s="146" t="s">
        <v>92</v>
      </c>
      <c r="AV196" s="12" t="s">
        <v>92</v>
      </c>
      <c r="AW196" s="12" t="s">
        <v>42</v>
      </c>
      <c r="AX196" s="12" t="s">
        <v>90</v>
      </c>
      <c r="AY196" s="146" t="s">
        <v>130</v>
      </c>
    </row>
    <row r="197" spans="2:65" s="1" customFormat="1" ht="24.15" customHeight="1">
      <c r="B197" s="33"/>
      <c r="C197" s="128" t="s">
        <v>340</v>
      </c>
      <c r="D197" s="128" t="s">
        <v>133</v>
      </c>
      <c r="E197" s="129" t="s">
        <v>341</v>
      </c>
      <c r="F197" s="130" t="s">
        <v>342</v>
      </c>
      <c r="G197" s="131" t="s">
        <v>205</v>
      </c>
      <c r="H197" s="132">
        <v>2.4</v>
      </c>
      <c r="I197" s="133"/>
      <c r="J197" s="134">
        <f>ROUND(I197*H197,2)</f>
        <v>0</v>
      </c>
      <c r="K197" s="130" t="s">
        <v>194</v>
      </c>
      <c r="L197" s="33"/>
      <c r="M197" s="135" t="s">
        <v>44</v>
      </c>
      <c r="N197" s="136" t="s">
        <v>53</v>
      </c>
      <c r="P197" s="137">
        <f>O197*H197</f>
        <v>0</v>
      </c>
      <c r="Q197" s="137">
        <v>1.23E-3</v>
      </c>
      <c r="R197" s="137">
        <f>Q197*H197</f>
        <v>2.9519999999999998E-3</v>
      </c>
      <c r="S197" s="137">
        <v>1.7000000000000001E-2</v>
      </c>
      <c r="T197" s="138">
        <f>S197*H197</f>
        <v>4.0800000000000003E-2</v>
      </c>
      <c r="AR197" s="139" t="s">
        <v>148</v>
      </c>
      <c r="AT197" s="139" t="s">
        <v>133</v>
      </c>
      <c r="AU197" s="139" t="s">
        <v>92</v>
      </c>
      <c r="AY197" s="17" t="s">
        <v>130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7" t="s">
        <v>90</v>
      </c>
      <c r="BK197" s="140">
        <f>ROUND(I197*H197,2)</f>
        <v>0</v>
      </c>
      <c r="BL197" s="17" t="s">
        <v>148</v>
      </c>
      <c r="BM197" s="139" t="s">
        <v>343</v>
      </c>
    </row>
    <row r="198" spans="2:65" s="1" customFormat="1" ht="10.199999999999999">
      <c r="B198" s="33"/>
      <c r="D198" s="155" t="s">
        <v>196</v>
      </c>
      <c r="F198" s="156" t="s">
        <v>344</v>
      </c>
      <c r="I198" s="143"/>
      <c r="L198" s="33"/>
      <c r="M198" s="144"/>
      <c r="T198" s="54"/>
      <c r="AT198" s="17" t="s">
        <v>196</v>
      </c>
      <c r="AU198" s="17" t="s">
        <v>92</v>
      </c>
    </row>
    <row r="199" spans="2:65" s="13" customFormat="1" ht="10.199999999999999">
      <c r="B199" s="157"/>
      <c r="D199" s="141" t="s">
        <v>152</v>
      </c>
      <c r="E199" s="158" t="s">
        <v>44</v>
      </c>
      <c r="F199" s="159" t="s">
        <v>345</v>
      </c>
      <c r="H199" s="158" t="s">
        <v>44</v>
      </c>
      <c r="I199" s="160"/>
      <c r="L199" s="157"/>
      <c r="M199" s="161"/>
      <c r="T199" s="162"/>
      <c r="AT199" s="158" t="s">
        <v>152</v>
      </c>
      <c r="AU199" s="158" t="s">
        <v>92</v>
      </c>
      <c r="AV199" s="13" t="s">
        <v>90</v>
      </c>
      <c r="AW199" s="13" t="s">
        <v>42</v>
      </c>
      <c r="AX199" s="13" t="s">
        <v>82</v>
      </c>
      <c r="AY199" s="158" t="s">
        <v>130</v>
      </c>
    </row>
    <row r="200" spans="2:65" s="12" customFormat="1" ht="10.199999999999999">
      <c r="B200" s="145"/>
      <c r="D200" s="141" t="s">
        <v>152</v>
      </c>
      <c r="E200" s="146" t="s">
        <v>44</v>
      </c>
      <c r="F200" s="147" t="s">
        <v>346</v>
      </c>
      <c r="H200" s="148">
        <v>2.4</v>
      </c>
      <c r="I200" s="149"/>
      <c r="L200" s="145"/>
      <c r="M200" s="150"/>
      <c r="T200" s="151"/>
      <c r="AT200" s="146" t="s">
        <v>152</v>
      </c>
      <c r="AU200" s="146" t="s">
        <v>92</v>
      </c>
      <c r="AV200" s="12" t="s">
        <v>92</v>
      </c>
      <c r="AW200" s="12" t="s">
        <v>42</v>
      </c>
      <c r="AX200" s="12" t="s">
        <v>90</v>
      </c>
      <c r="AY200" s="146" t="s">
        <v>130</v>
      </c>
    </row>
    <row r="201" spans="2:65" s="1" customFormat="1" ht="24.15" customHeight="1">
      <c r="B201" s="33"/>
      <c r="C201" s="128" t="s">
        <v>347</v>
      </c>
      <c r="D201" s="128" t="s">
        <v>133</v>
      </c>
      <c r="E201" s="129" t="s">
        <v>348</v>
      </c>
      <c r="F201" s="130" t="s">
        <v>349</v>
      </c>
      <c r="G201" s="131" t="s">
        <v>205</v>
      </c>
      <c r="H201" s="132">
        <v>3.2</v>
      </c>
      <c r="I201" s="133"/>
      <c r="J201" s="134">
        <f>ROUND(I201*H201,2)</f>
        <v>0</v>
      </c>
      <c r="K201" s="130" t="s">
        <v>194</v>
      </c>
      <c r="L201" s="33"/>
      <c r="M201" s="135" t="s">
        <v>44</v>
      </c>
      <c r="N201" s="136" t="s">
        <v>53</v>
      </c>
      <c r="P201" s="137">
        <f>O201*H201</f>
        <v>0</v>
      </c>
      <c r="Q201" s="137">
        <v>1.32E-3</v>
      </c>
      <c r="R201" s="137">
        <f>Q201*H201</f>
        <v>4.2240000000000003E-3</v>
      </c>
      <c r="S201" s="137">
        <v>2.5000000000000001E-2</v>
      </c>
      <c r="T201" s="138">
        <f>S201*H201</f>
        <v>8.0000000000000016E-2</v>
      </c>
      <c r="AR201" s="139" t="s">
        <v>148</v>
      </c>
      <c r="AT201" s="139" t="s">
        <v>133</v>
      </c>
      <c r="AU201" s="139" t="s">
        <v>92</v>
      </c>
      <c r="AY201" s="17" t="s">
        <v>130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7" t="s">
        <v>90</v>
      </c>
      <c r="BK201" s="140">
        <f>ROUND(I201*H201,2)</f>
        <v>0</v>
      </c>
      <c r="BL201" s="17" t="s">
        <v>148</v>
      </c>
      <c r="BM201" s="139" t="s">
        <v>350</v>
      </c>
    </row>
    <row r="202" spans="2:65" s="1" customFormat="1" ht="10.199999999999999">
      <c r="B202" s="33"/>
      <c r="D202" s="155" t="s">
        <v>196</v>
      </c>
      <c r="F202" s="156" t="s">
        <v>351</v>
      </c>
      <c r="I202" s="143"/>
      <c r="L202" s="33"/>
      <c r="M202" s="144"/>
      <c r="T202" s="54"/>
      <c r="AT202" s="17" t="s">
        <v>196</v>
      </c>
      <c r="AU202" s="17" t="s">
        <v>92</v>
      </c>
    </row>
    <row r="203" spans="2:65" s="13" customFormat="1" ht="10.199999999999999">
      <c r="B203" s="157"/>
      <c r="D203" s="141" t="s">
        <v>152</v>
      </c>
      <c r="E203" s="158" t="s">
        <v>44</v>
      </c>
      <c r="F203" s="159" t="s">
        <v>352</v>
      </c>
      <c r="H203" s="158" t="s">
        <v>44</v>
      </c>
      <c r="I203" s="160"/>
      <c r="L203" s="157"/>
      <c r="M203" s="161"/>
      <c r="T203" s="162"/>
      <c r="AT203" s="158" t="s">
        <v>152</v>
      </c>
      <c r="AU203" s="158" t="s">
        <v>92</v>
      </c>
      <c r="AV203" s="13" t="s">
        <v>90</v>
      </c>
      <c r="AW203" s="13" t="s">
        <v>42</v>
      </c>
      <c r="AX203" s="13" t="s">
        <v>82</v>
      </c>
      <c r="AY203" s="158" t="s">
        <v>130</v>
      </c>
    </row>
    <row r="204" spans="2:65" s="12" customFormat="1" ht="10.199999999999999">
      <c r="B204" s="145"/>
      <c r="D204" s="141" t="s">
        <v>152</v>
      </c>
      <c r="E204" s="146" t="s">
        <v>44</v>
      </c>
      <c r="F204" s="147" t="s">
        <v>90</v>
      </c>
      <c r="H204" s="148">
        <v>1</v>
      </c>
      <c r="I204" s="149"/>
      <c r="L204" s="145"/>
      <c r="M204" s="150"/>
      <c r="T204" s="151"/>
      <c r="AT204" s="146" t="s">
        <v>152</v>
      </c>
      <c r="AU204" s="146" t="s">
        <v>92</v>
      </c>
      <c r="AV204" s="12" t="s">
        <v>92</v>
      </c>
      <c r="AW204" s="12" t="s">
        <v>42</v>
      </c>
      <c r="AX204" s="12" t="s">
        <v>82</v>
      </c>
      <c r="AY204" s="146" t="s">
        <v>130</v>
      </c>
    </row>
    <row r="205" spans="2:65" s="12" customFormat="1" ht="10.199999999999999">
      <c r="B205" s="145"/>
      <c r="D205" s="141" t="s">
        <v>152</v>
      </c>
      <c r="E205" s="146" t="s">
        <v>44</v>
      </c>
      <c r="F205" s="147" t="s">
        <v>322</v>
      </c>
      <c r="H205" s="148">
        <v>0.5</v>
      </c>
      <c r="I205" s="149"/>
      <c r="L205" s="145"/>
      <c r="M205" s="150"/>
      <c r="T205" s="151"/>
      <c r="AT205" s="146" t="s">
        <v>152</v>
      </c>
      <c r="AU205" s="146" t="s">
        <v>92</v>
      </c>
      <c r="AV205" s="12" t="s">
        <v>92</v>
      </c>
      <c r="AW205" s="12" t="s">
        <v>42</v>
      </c>
      <c r="AX205" s="12" t="s">
        <v>82</v>
      </c>
      <c r="AY205" s="146" t="s">
        <v>130</v>
      </c>
    </row>
    <row r="206" spans="2:65" s="12" customFormat="1" ht="10.199999999999999">
      <c r="B206" s="145"/>
      <c r="D206" s="141" t="s">
        <v>152</v>
      </c>
      <c r="E206" s="146" t="s">
        <v>44</v>
      </c>
      <c r="F206" s="147" t="s">
        <v>322</v>
      </c>
      <c r="H206" s="148">
        <v>0.5</v>
      </c>
      <c r="I206" s="149"/>
      <c r="L206" s="145"/>
      <c r="M206" s="150"/>
      <c r="T206" s="151"/>
      <c r="AT206" s="146" t="s">
        <v>152</v>
      </c>
      <c r="AU206" s="146" t="s">
        <v>92</v>
      </c>
      <c r="AV206" s="12" t="s">
        <v>92</v>
      </c>
      <c r="AW206" s="12" t="s">
        <v>42</v>
      </c>
      <c r="AX206" s="12" t="s">
        <v>82</v>
      </c>
      <c r="AY206" s="146" t="s">
        <v>130</v>
      </c>
    </row>
    <row r="207" spans="2:65" s="13" customFormat="1" ht="10.199999999999999">
      <c r="B207" s="157"/>
      <c r="D207" s="141" t="s">
        <v>152</v>
      </c>
      <c r="E207" s="158" t="s">
        <v>44</v>
      </c>
      <c r="F207" s="159" t="s">
        <v>345</v>
      </c>
      <c r="H207" s="158" t="s">
        <v>44</v>
      </c>
      <c r="I207" s="160"/>
      <c r="L207" s="157"/>
      <c r="M207" s="161"/>
      <c r="T207" s="162"/>
      <c r="AT207" s="158" t="s">
        <v>152</v>
      </c>
      <c r="AU207" s="158" t="s">
        <v>92</v>
      </c>
      <c r="AV207" s="13" t="s">
        <v>90</v>
      </c>
      <c r="AW207" s="13" t="s">
        <v>42</v>
      </c>
      <c r="AX207" s="13" t="s">
        <v>82</v>
      </c>
      <c r="AY207" s="158" t="s">
        <v>130</v>
      </c>
    </row>
    <row r="208" spans="2:65" s="12" customFormat="1" ht="10.199999999999999">
      <c r="B208" s="145"/>
      <c r="D208" s="141" t="s">
        <v>152</v>
      </c>
      <c r="E208" s="146" t="s">
        <v>44</v>
      </c>
      <c r="F208" s="147" t="s">
        <v>353</v>
      </c>
      <c r="H208" s="148">
        <v>1.2</v>
      </c>
      <c r="I208" s="149"/>
      <c r="L208" s="145"/>
      <c r="M208" s="150"/>
      <c r="T208" s="151"/>
      <c r="AT208" s="146" t="s">
        <v>152</v>
      </c>
      <c r="AU208" s="146" t="s">
        <v>92</v>
      </c>
      <c r="AV208" s="12" t="s">
        <v>92</v>
      </c>
      <c r="AW208" s="12" t="s">
        <v>42</v>
      </c>
      <c r="AX208" s="12" t="s">
        <v>82</v>
      </c>
      <c r="AY208" s="146" t="s">
        <v>130</v>
      </c>
    </row>
    <row r="209" spans="2:65" s="14" customFormat="1" ht="10.199999999999999">
      <c r="B209" s="163"/>
      <c r="D209" s="141" t="s">
        <v>152</v>
      </c>
      <c r="E209" s="164" t="s">
        <v>44</v>
      </c>
      <c r="F209" s="165" t="s">
        <v>217</v>
      </c>
      <c r="H209" s="166">
        <v>3.2</v>
      </c>
      <c r="I209" s="167"/>
      <c r="L209" s="163"/>
      <c r="M209" s="168"/>
      <c r="T209" s="169"/>
      <c r="AT209" s="164" t="s">
        <v>152</v>
      </c>
      <c r="AU209" s="164" t="s">
        <v>92</v>
      </c>
      <c r="AV209" s="14" t="s">
        <v>148</v>
      </c>
      <c r="AW209" s="14" t="s">
        <v>42</v>
      </c>
      <c r="AX209" s="14" t="s">
        <v>90</v>
      </c>
      <c r="AY209" s="164" t="s">
        <v>130</v>
      </c>
    </row>
    <row r="210" spans="2:65" s="1" customFormat="1" ht="16.5" customHeight="1">
      <c r="B210" s="33"/>
      <c r="C210" s="128" t="s">
        <v>354</v>
      </c>
      <c r="D210" s="128" t="s">
        <v>133</v>
      </c>
      <c r="E210" s="129" t="s">
        <v>355</v>
      </c>
      <c r="F210" s="130" t="s">
        <v>356</v>
      </c>
      <c r="G210" s="131" t="s">
        <v>193</v>
      </c>
      <c r="H210" s="132">
        <v>3200</v>
      </c>
      <c r="I210" s="133"/>
      <c r="J210" s="134">
        <f>ROUND(I210*H210,2)</f>
        <v>0</v>
      </c>
      <c r="K210" s="130" t="s">
        <v>194</v>
      </c>
      <c r="L210" s="33"/>
      <c r="M210" s="135" t="s">
        <v>44</v>
      </c>
      <c r="N210" s="136" t="s">
        <v>53</v>
      </c>
      <c r="P210" s="137">
        <f>O210*H210</f>
        <v>0</v>
      </c>
      <c r="Q210" s="137">
        <v>0</v>
      </c>
      <c r="R210" s="137">
        <f>Q210*H210</f>
        <v>0</v>
      </c>
      <c r="S210" s="137">
        <v>0</v>
      </c>
      <c r="T210" s="138">
        <f>S210*H210</f>
        <v>0</v>
      </c>
      <c r="AR210" s="139" t="s">
        <v>148</v>
      </c>
      <c r="AT210" s="139" t="s">
        <v>133</v>
      </c>
      <c r="AU210" s="139" t="s">
        <v>92</v>
      </c>
      <c r="AY210" s="17" t="s">
        <v>130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7" t="s">
        <v>90</v>
      </c>
      <c r="BK210" s="140">
        <f>ROUND(I210*H210,2)</f>
        <v>0</v>
      </c>
      <c r="BL210" s="17" t="s">
        <v>148</v>
      </c>
      <c r="BM210" s="139" t="s">
        <v>357</v>
      </c>
    </row>
    <row r="211" spans="2:65" s="1" customFormat="1" ht="10.199999999999999">
      <c r="B211" s="33"/>
      <c r="D211" s="155" t="s">
        <v>196</v>
      </c>
      <c r="F211" s="156" t="s">
        <v>358</v>
      </c>
      <c r="I211" s="143"/>
      <c r="L211" s="33"/>
      <c r="M211" s="144"/>
      <c r="T211" s="54"/>
      <c r="AT211" s="17" t="s">
        <v>196</v>
      </c>
      <c r="AU211" s="17" t="s">
        <v>92</v>
      </c>
    </row>
    <row r="212" spans="2:65" s="13" customFormat="1" ht="10.199999999999999">
      <c r="B212" s="157"/>
      <c r="D212" s="141" t="s">
        <v>152</v>
      </c>
      <c r="E212" s="158" t="s">
        <v>44</v>
      </c>
      <c r="F212" s="159" t="s">
        <v>359</v>
      </c>
      <c r="H212" s="158" t="s">
        <v>44</v>
      </c>
      <c r="I212" s="160"/>
      <c r="L212" s="157"/>
      <c r="M212" s="161"/>
      <c r="T212" s="162"/>
      <c r="AT212" s="158" t="s">
        <v>152</v>
      </c>
      <c r="AU212" s="158" t="s">
        <v>92</v>
      </c>
      <c r="AV212" s="13" t="s">
        <v>90</v>
      </c>
      <c r="AW212" s="13" t="s">
        <v>42</v>
      </c>
      <c r="AX212" s="13" t="s">
        <v>82</v>
      </c>
      <c r="AY212" s="158" t="s">
        <v>130</v>
      </c>
    </row>
    <row r="213" spans="2:65" s="12" customFormat="1" ht="10.199999999999999">
      <c r="B213" s="145"/>
      <c r="D213" s="141" t="s">
        <v>152</v>
      </c>
      <c r="E213" s="146" t="s">
        <v>44</v>
      </c>
      <c r="F213" s="147" t="s">
        <v>360</v>
      </c>
      <c r="H213" s="148">
        <v>120</v>
      </c>
      <c r="I213" s="149"/>
      <c r="L213" s="145"/>
      <c r="M213" s="150"/>
      <c r="T213" s="151"/>
      <c r="AT213" s="146" t="s">
        <v>152</v>
      </c>
      <c r="AU213" s="146" t="s">
        <v>92</v>
      </c>
      <c r="AV213" s="12" t="s">
        <v>92</v>
      </c>
      <c r="AW213" s="12" t="s">
        <v>42</v>
      </c>
      <c r="AX213" s="12" t="s">
        <v>82</v>
      </c>
      <c r="AY213" s="146" t="s">
        <v>130</v>
      </c>
    </row>
    <row r="214" spans="2:65" s="13" customFormat="1" ht="10.199999999999999">
      <c r="B214" s="157"/>
      <c r="D214" s="141" t="s">
        <v>152</v>
      </c>
      <c r="E214" s="158" t="s">
        <v>44</v>
      </c>
      <c r="F214" s="159" t="s">
        <v>361</v>
      </c>
      <c r="H214" s="158" t="s">
        <v>44</v>
      </c>
      <c r="I214" s="160"/>
      <c r="L214" s="157"/>
      <c r="M214" s="161"/>
      <c r="T214" s="162"/>
      <c r="AT214" s="158" t="s">
        <v>152</v>
      </c>
      <c r="AU214" s="158" t="s">
        <v>92</v>
      </c>
      <c r="AV214" s="13" t="s">
        <v>90</v>
      </c>
      <c r="AW214" s="13" t="s">
        <v>42</v>
      </c>
      <c r="AX214" s="13" t="s">
        <v>82</v>
      </c>
      <c r="AY214" s="158" t="s">
        <v>130</v>
      </c>
    </row>
    <row r="215" spans="2:65" s="12" customFormat="1" ht="10.199999999999999">
      <c r="B215" s="145"/>
      <c r="D215" s="141" t="s">
        <v>152</v>
      </c>
      <c r="E215" s="146" t="s">
        <v>44</v>
      </c>
      <c r="F215" s="147" t="s">
        <v>362</v>
      </c>
      <c r="H215" s="148">
        <v>3080</v>
      </c>
      <c r="I215" s="149"/>
      <c r="L215" s="145"/>
      <c r="M215" s="150"/>
      <c r="T215" s="151"/>
      <c r="AT215" s="146" t="s">
        <v>152</v>
      </c>
      <c r="AU215" s="146" t="s">
        <v>92</v>
      </c>
      <c r="AV215" s="12" t="s">
        <v>92</v>
      </c>
      <c r="AW215" s="12" t="s">
        <v>42</v>
      </c>
      <c r="AX215" s="12" t="s">
        <v>82</v>
      </c>
      <c r="AY215" s="146" t="s">
        <v>130</v>
      </c>
    </row>
    <row r="216" spans="2:65" s="14" customFormat="1" ht="10.199999999999999">
      <c r="B216" s="163"/>
      <c r="D216" s="141" t="s">
        <v>152</v>
      </c>
      <c r="E216" s="164" t="s">
        <v>44</v>
      </c>
      <c r="F216" s="165" t="s">
        <v>217</v>
      </c>
      <c r="H216" s="166">
        <v>3200</v>
      </c>
      <c r="I216" s="167"/>
      <c r="L216" s="163"/>
      <c r="M216" s="168"/>
      <c r="T216" s="169"/>
      <c r="AT216" s="164" t="s">
        <v>152</v>
      </c>
      <c r="AU216" s="164" t="s">
        <v>92</v>
      </c>
      <c r="AV216" s="14" t="s">
        <v>148</v>
      </c>
      <c r="AW216" s="14" t="s">
        <v>42</v>
      </c>
      <c r="AX216" s="14" t="s">
        <v>90</v>
      </c>
      <c r="AY216" s="164" t="s">
        <v>130</v>
      </c>
    </row>
    <row r="217" spans="2:65" s="1" customFormat="1" ht="16.5" customHeight="1">
      <c r="B217" s="33"/>
      <c r="C217" s="128" t="s">
        <v>363</v>
      </c>
      <c r="D217" s="128" t="s">
        <v>133</v>
      </c>
      <c r="E217" s="129" t="s">
        <v>364</v>
      </c>
      <c r="F217" s="130" t="s">
        <v>365</v>
      </c>
      <c r="G217" s="131" t="s">
        <v>193</v>
      </c>
      <c r="H217" s="132">
        <v>0.1</v>
      </c>
      <c r="I217" s="133"/>
      <c r="J217" s="134">
        <f>ROUND(I217*H217,2)</f>
        <v>0</v>
      </c>
      <c r="K217" s="130" t="s">
        <v>194</v>
      </c>
      <c r="L217" s="33"/>
      <c r="M217" s="135" t="s">
        <v>44</v>
      </c>
      <c r="N217" s="136" t="s">
        <v>53</v>
      </c>
      <c r="P217" s="137">
        <f>O217*H217</f>
        <v>0</v>
      </c>
      <c r="Q217" s="137">
        <v>4.8000000000000001E-2</v>
      </c>
      <c r="R217" s="137">
        <f>Q217*H217</f>
        <v>4.8000000000000004E-3</v>
      </c>
      <c r="S217" s="137">
        <v>4.8000000000000001E-2</v>
      </c>
      <c r="T217" s="138">
        <f>S217*H217</f>
        <v>4.8000000000000004E-3</v>
      </c>
      <c r="AR217" s="139" t="s">
        <v>148</v>
      </c>
      <c r="AT217" s="139" t="s">
        <v>133</v>
      </c>
      <c r="AU217" s="139" t="s">
        <v>92</v>
      </c>
      <c r="AY217" s="17" t="s">
        <v>130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7" t="s">
        <v>90</v>
      </c>
      <c r="BK217" s="140">
        <f>ROUND(I217*H217,2)</f>
        <v>0</v>
      </c>
      <c r="BL217" s="17" t="s">
        <v>148</v>
      </c>
      <c r="BM217" s="139" t="s">
        <v>366</v>
      </c>
    </row>
    <row r="218" spans="2:65" s="1" customFormat="1" ht="10.199999999999999">
      <c r="B218" s="33"/>
      <c r="D218" s="155" t="s">
        <v>196</v>
      </c>
      <c r="F218" s="156" t="s">
        <v>367</v>
      </c>
      <c r="I218" s="143"/>
      <c r="L218" s="33"/>
      <c r="M218" s="144"/>
      <c r="T218" s="54"/>
      <c r="AT218" s="17" t="s">
        <v>196</v>
      </c>
      <c r="AU218" s="17" t="s">
        <v>92</v>
      </c>
    </row>
    <row r="219" spans="2:65" s="13" customFormat="1" ht="10.199999999999999">
      <c r="B219" s="157"/>
      <c r="D219" s="141" t="s">
        <v>152</v>
      </c>
      <c r="E219" s="158" t="s">
        <v>44</v>
      </c>
      <c r="F219" s="159" t="s">
        <v>339</v>
      </c>
      <c r="H219" s="158" t="s">
        <v>44</v>
      </c>
      <c r="I219" s="160"/>
      <c r="L219" s="157"/>
      <c r="M219" s="161"/>
      <c r="T219" s="162"/>
      <c r="AT219" s="158" t="s">
        <v>152</v>
      </c>
      <c r="AU219" s="158" t="s">
        <v>92</v>
      </c>
      <c r="AV219" s="13" t="s">
        <v>90</v>
      </c>
      <c r="AW219" s="13" t="s">
        <v>42</v>
      </c>
      <c r="AX219" s="13" t="s">
        <v>82</v>
      </c>
      <c r="AY219" s="158" t="s">
        <v>130</v>
      </c>
    </row>
    <row r="220" spans="2:65" s="12" customFormat="1" ht="10.199999999999999">
      <c r="B220" s="145"/>
      <c r="D220" s="141" t="s">
        <v>152</v>
      </c>
      <c r="E220" s="146" t="s">
        <v>44</v>
      </c>
      <c r="F220" s="147" t="s">
        <v>368</v>
      </c>
      <c r="H220" s="148">
        <v>0.1</v>
      </c>
      <c r="I220" s="149"/>
      <c r="L220" s="145"/>
      <c r="M220" s="150"/>
      <c r="T220" s="151"/>
      <c r="AT220" s="146" t="s">
        <v>152</v>
      </c>
      <c r="AU220" s="146" t="s">
        <v>92</v>
      </c>
      <c r="AV220" s="12" t="s">
        <v>92</v>
      </c>
      <c r="AW220" s="12" t="s">
        <v>42</v>
      </c>
      <c r="AX220" s="12" t="s">
        <v>90</v>
      </c>
      <c r="AY220" s="146" t="s">
        <v>130</v>
      </c>
    </row>
    <row r="221" spans="2:65" s="1" customFormat="1" ht="16.5" customHeight="1">
      <c r="B221" s="33"/>
      <c r="C221" s="128" t="s">
        <v>369</v>
      </c>
      <c r="D221" s="128" t="s">
        <v>133</v>
      </c>
      <c r="E221" s="129" t="s">
        <v>370</v>
      </c>
      <c r="F221" s="130" t="s">
        <v>371</v>
      </c>
      <c r="G221" s="131" t="s">
        <v>193</v>
      </c>
      <c r="H221" s="132">
        <v>0.1</v>
      </c>
      <c r="I221" s="133"/>
      <c r="J221" s="134">
        <f>ROUND(I221*H221,2)</f>
        <v>0</v>
      </c>
      <c r="K221" s="130" t="s">
        <v>194</v>
      </c>
      <c r="L221" s="33"/>
      <c r="M221" s="135" t="s">
        <v>44</v>
      </c>
      <c r="N221" s="136" t="s">
        <v>53</v>
      </c>
      <c r="P221" s="137">
        <f>O221*H221</f>
        <v>0</v>
      </c>
      <c r="Q221" s="137">
        <v>0</v>
      </c>
      <c r="R221" s="137">
        <f>Q221*H221</f>
        <v>0</v>
      </c>
      <c r="S221" s="137">
        <v>0</v>
      </c>
      <c r="T221" s="138">
        <f>S221*H221</f>
        <v>0</v>
      </c>
      <c r="AR221" s="139" t="s">
        <v>148</v>
      </c>
      <c r="AT221" s="139" t="s">
        <v>133</v>
      </c>
      <c r="AU221" s="139" t="s">
        <v>92</v>
      </c>
      <c r="AY221" s="17" t="s">
        <v>130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7" t="s">
        <v>90</v>
      </c>
      <c r="BK221" s="140">
        <f>ROUND(I221*H221,2)</f>
        <v>0</v>
      </c>
      <c r="BL221" s="17" t="s">
        <v>148</v>
      </c>
      <c r="BM221" s="139" t="s">
        <v>372</v>
      </c>
    </row>
    <row r="222" spans="2:65" s="1" customFormat="1" ht="10.199999999999999">
      <c r="B222" s="33"/>
      <c r="D222" s="155" t="s">
        <v>196</v>
      </c>
      <c r="F222" s="156" t="s">
        <v>373</v>
      </c>
      <c r="I222" s="143"/>
      <c r="L222" s="33"/>
      <c r="M222" s="144"/>
      <c r="T222" s="54"/>
      <c r="AT222" s="17" t="s">
        <v>196</v>
      </c>
      <c r="AU222" s="17" t="s">
        <v>92</v>
      </c>
    </row>
    <row r="223" spans="2:65" s="13" customFormat="1" ht="10.199999999999999">
      <c r="B223" s="157"/>
      <c r="D223" s="141" t="s">
        <v>152</v>
      </c>
      <c r="E223" s="158" t="s">
        <v>44</v>
      </c>
      <c r="F223" s="159" t="s">
        <v>339</v>
      </c>
      <c r="H223" s="158" t="s">
        <v>44</v>
      </c>
      <c r="I223" s="160"/>
      <c r="L223" s="157"/>
      <c r="M223" s="161"/>
      <c r="T223" s="162"/>
      <c r="AT223" s="158" t="s">
        <v>152</v>
      </c>
      <c r="AU223" s="158" t="s">
        <v>92</v>
      </c>
      <c r="AV223" s="13" t="s">
        <v>90</v>
      </c>
      <c r="AW223" s="13" t="s">
        <v>42</v>
      </c>
      <c r="AX223" s="13" t="s">
        <v>82</v>
      </c>
      <c r="AY223" s="158" t="s">
        <v>130</v>
      </c>
    </row>
    <row r="224" spans="2:65" s="12" customFormat="1" ht="10.199999999999999">
      <c r="B224" s="145"/>
      <c r="D224" s="141" t="s">
        <v>152</v>
      </c>
      <c r="E224" s="146" t="s">
        <v>44</v>
      </c>
      <c r="F224" s="147" t="s">
        <v>368</v>
      </c>
      <c r="H224" s="148">
        <v>0.1</v>
      </c>
      <c r="I224" s="149"/>
      <c r="L224" s="145"/>
      <c r="M224" s="150"/>
      <c r="T224" s="151"/>
      <c r="AT224" s="146" t="s">
        <v>152</v>
      </c>
      <c r="AU224" s="146" t="s">
        <v>92</v>
      </c>
      <c r="AV224" s="12" t="s">
        <v>92</v>
      </c>
      <c r="AW224" s="12" t="s">
        <v>42</v>
      </c>
      <c r="AX224" s="12" t="s">
        <v>90</v>
      </c>
      <c r="AY224" s="146" t="s">
        <v>130</v>
      </c>
    </row>
    <row r="225" spans="2:65" s="1" customFormat="1" ht="21.75" customHeight="1">
      <c r="B225" s="33"/>
      <c r="C225" s="128" t="s">
        <v>374</v>
      </c>
      <c r="D225" s="128" t="s">
        <v>133</v>
      </c>
      <c r="E225" s="129" t="s">
        <v>375</v>
      </c>
      <c r="F225" s="130" t="s">
        <v>376</v>
      </c>
      <c r="G225" s="131" t="s">
        <v>193</v>
      </c>
      <c r="H225" s="132">
        <v>0.2</v>
      </c>
      <c r="I225" s="133"/>
      <c r="J225" s="134">
        <f>ROUND(I225*H225,2)</f>
        <v>0</v>
      </c>
      <c r="K225" s="130" t="s">
        <v>194</v>
      </c>
      <c r="L225" s="33"/>
      <c r="M225" s="135" t="s">
        <v>44</v>
      </c>
      <c r="N225" s="136" t="s">
        <v>53</v>
      </c>
      <c r="P225" s="137">
        <f>O225*H225</f>
        <v>0</v>
      </c>
      <c r="Q225" s="137">
        <v>1.5299999999999999E-3</v>
      </c>
      <c r="R225" s="137">
        <f>Q225*H225</f>
        <v>3.0600000000000001E-4</v>
      </c>
      <c r="S225" s="137">
        <v>0</v>
      </c>
      <c r="T225" s="138">
        <f>S225*H225</f>
        <v>0</v>
      </c>
      <c r="AR225" s="139" t="s">
        <v>148</v>
      </c>
      <c r="AT225" s="139" t="s">
        <v>133</v>
      </c>
      <c r="AU225" s="139" t="s">
        <v>92</v>
      </c>
      <c r="AY225" s="17" t="s">
        <v>130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7" t="s">
        <v>90</v>
      </c>
      <c r="BK225" s="140">
        <f>ROUND(I225*H225,2)</f>
        <v>0</v>
      </c>
      <c r="BL225" s="17" t="s">
        <v>148</v>
      </c>
      <c r="BM225" s="139" t="s">
        <v>377</v>
      </c>
    </row>
    <row r="226" spans="2:65" s="1" customFormat="1" ht="10.199999999999999">
      <c r="B226" s="33"/>
      <c r="D226" s="155" t="s">
        <v>196</v>
      </c>
      <c r="F226" s="156" t="s">
        <v>378</v>
      </c>
      <c r="I226" s="143"/>
      <c r="L226" s="33"/>
      <c r="M226" s="144"/>
      <c r="T226" s="54"/>
      <c r="AT226" s="17" t="s">
        <v>196</v>
      </c>
      <c r="AU226" s="17" t="s">
        <v>92</v>
      </c>
    </row>
    <row r="227" spans="2:65" s="13" customFormat="1" ht="10.199999999999999">
      <c r="B227" s="157"/>
      <c r="D227" s="141" t="s">
        <v>152</v>
      </c>
      <c r="E227" s="158" t="s">
        <v>44</v>
      </c>
      <c r="F227" s="159" t="s">
        <v>339</v>
      </c>
      <c r="H227" s="158" t="s">
        <v>44</v>
      </c>
      <c r="I227" s="160"/>
      <c r="L227" s="157"/>
      <c r="M227" s="161"/>
      <c r="T227" s="162"/>
      <c r="AT227" s="158" t="s">
        <v>152</v>
      </c>
      <c r="AU227" s="158" t="s">
        <v>92</v>
      </c>
      <c r="AV227" s="13" t="s">
        <v>90</v>
      </c>
      <c r="AW227" s="13" t="s">
        <v>42</v>
      </c>
      <c r="AX227" s="13" t="s">
        <v>82</v>
      </c>
      <c r="AY227" s="158" t="s">
        <v>130</v>
      </c>
    </row>
    <row r="228" spans="2:65" s="12" customFormat="1" ht="10.199999999999999">
      <c r="B228" s="145"/>
      <c r="D228" s="141" t="s">
        <v>152</v>
      </c>
      <c r="E228" s="146" t="s">
        <v>44</v>
      </c>
      <c r="F228" s="147" t="s">
        <v>379</v>
      </c>
      <c r="H228" s="148">
        <v>0.2</v>
      </c>
      <c r="I228" s="149"/>
      <c r="L228" s="145"/>
      <c r="M228" s="150"/>
      <c r="T228" s="151"/>
      <c r="AT228" s="146" t="s">
        <v>152</v>
      </c>
      <c r="AU228" s="146" t="s">
        <v>92</v>
      </c>
      <c r="AV228" s="12" t="s">
        <v>92</v>
      </c>
      <c r="AW228" s="12" t="s">
        <v>42</v>
      </c>
      <c r="AX228" s="12" t="s">
        <v>90</v>
      </c>
      <c r="AY228" s="146" t="s">
        <v>130</v>
      </c>
    </row>
    <row r="229" spans="2:65" s="11" customFormat="1" ht="22.8" customHeight="1">
      <c r="B229" s="116"/>
      <c r="D229" s="117" t="s">
        <v>81</v>
      </c>
      <c r="E229" s="126" t="s">
        <v>380</v>
      </c>
      <c r="F229" s="126" t="s">
        <v>381</v>
      </c>
      <c r="I229" s="119"/>
      <c r="J229" s="127">
        <f>BK229</f>
        <v>0</v>
      </c>
      <c r="L229" s="116"/>
      <c r="M229" s="121"/>
      <c r="P229" s="122">
        <f>SUM(P230:P258)</f>
        <v>0</v>
      </c>
      <c r="R229" s="122">
        <f>SUM(R230:R258)</f>
        <v>0</v>
      </c>
      <c r="T229" s="123">
        <f>SUM(T230:T258)</f>
        <v>0</v>
      </c>
      <c r="AR229" s="117" t="s">
        <v>90</v>
      </c>
      <c r="AT229" s="124" t="s">
        <v>81</v>
      </c>
      <c r="AU229" s="124" t="s">
        <v>90</v>
      </c>
      <c r="AY229" s="117" t="s">
        <v>130</v>
      </c>
      <c r="BK229" s="125">
        <f>SUM(BK230:BK258)</f>
        <v>0</v>
      </c>
    </row>
    <row r="230" spans="2:65" s="1" customFormat="1" ht="21.75" customHeight="1">
      <c r="B230" s="33"/>
      <c r="C230" s="128" t="s">
        <v>382</v>
      </c>
      <c r="D230" s="128" t="s">
        <v>133</v>
      </c>
      <c r="E230" s="129" t="s">
        <v>383</v>
      </c>
      <c r="F230" s="130" t="s">
        <v>384</v>
      </c>
      <c r="G230" s="131" t="s">
        <v>225</v>
      </c>
      <c r="H230" s="132">
        <v>17.670999999999999</v>
      </c>
      <c r="I230" s="133"/>
      <c r="J230" s="134">
        <f>ROUND(I230*H230,2)</f>
        <v>0</v>
      </c>
      <c r="K230" s="130" t="s">
        <v>194</v>
      </c>
      <c r="L230" s="33"/>
      <c r="M230" s="135" t="s">
        <v>44</v>
      </c>
      <c r="N230" s="136" t="s">
        <v>53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8">
        <f>S230*H230</f>
        <v>0</v>
      </c>
      <c r="AR230" s="139" t="s">
        <v>148</v>
      </c>
      <c r="AT230" s="139" t="s">
        <v>133</v>
      </c>
      <c r="AU230" s="139" t="s">
        <v>92</v>
      </c>
      <c r="AY230" s="17" t="s">
        <v>130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7" t="s">
        <v>90</v>
      </c>
      <c r="BK230" s="140">
        <f>ROUND(I230*H230,2)</f>
        <v>0</v>
      </c>
      <c r="BL230" s="17" t="s">
        <v>148</v>
      </c>
      <c r="BM230" s="139" t="s">
        <v>385</v>
      </c>
    </row>
    <row r="231" spans="2:65" s="1" customFormat="1" ht="10.199999999999999">
      <c r="B231" s="33"/>
      <c r="D231" s="155" t="s">
        <v>196</v>
      </c>
      <c r="F231" s="156" t="s">
        <v>386</v>
      </c>
      <c r="I231" s="143"/>
      <c r="L231" s="33"/>
      <c r="M231" s="144"/>
      <c r="T231" s="54"/>
      <c r="AT231" s="17" t="s">
        <v>196</v>
      </c>
      <c r="AU231" s="17" t="s">
        <v>92</v>
      </c>
    </row>
    <row r="232" spans="2:65" s="12" customFormat="1" ht="10.199999999999999">
      <c r="B232" s="145"/>
      <c r="D232" s="141" t="s">
        <v>152</v>
      </c>
      <c r="E232" s="146" t="s">
        <v>44</v>
      </c>
      <c r="F232" s="147" t="s">
        <v>387</v>
      </c>
      <c r="H232" s="148">
        <v>0.84599999999999997</v>
      </c>
      <c r="I232" s="149"/>
      <c r="L232" s="145"/>
      <c r="M232" s="150"/>
      <c r="T232" s="151"/>
      <c r="AT232" s="146" t="s">
        <v>152</v>
      </c>
      <c r="AU232" s="146" t="s">
        <v>92</v>
      </c>
      <c r="AV232" s="12" t="s">
        <v>92</v>
      </c>
      <c r="AW232" s="12" t="s">
        <v>42</v>
      </c>
      <c r="AX232" s="12" t="s">
        <v>82</v>
      </c>
      <c r="AY232" s="146" t="s">
        <v>130</v>
      </c>
    </row>
    <row r="233" spans="2:65" s="12" customFormat="1" ht="10.199999999999999">
      <c r="B233" s="145"/>
      <c r="D233" s="141" t="s">
        <v>152</v>
      </c>
      <c r="E233" s="146" t="s">
        <v>44</v>
      </c>
      <c r="F233" s="147" t="s">
        <v>388</v>
      </c>
      <c r="H233" s="148">
        <v>16.824999999999999</v>
      </c>
      <c r="I233" s="149"/>
      <c r="L233" s="145"/>
      <c r="M233" s="150"/>
      <c r="T233" s="151"/>
      <c r="AT233" s="146" t="s">
        <v>152</v>
      </c>
      <c r="AU233" s="146" t="s">
        <v>92</v>
      </c>
      <c r="AV233" s="12" t="s">
        <v>92</v>
      </c>
      <c r="AW233" s="12" t="s">
        <v>42</v>
      </c>
      <c r="AX233" s="12" t="s">
        <v>82</v>
      </c>
      <c r="AY233" s="146" t="s">
        <v>130</v>
      </c>
    </row>
    <row r="234" spans="2:65" s="14" customFormat="1" ht="10.199999999999999">
      <c r="B234" s="163"/>
      <c r="D234" s="141" t="s">
        <v>152</v>
      </c>
      <c r="E234" s="164" t="s">
        <v>44</v>
      </c>
      <c r="F234" s="165" t="s">
        <v>217</v>
      </c>
      <c r="H234" s="166">
        <v>17.670999999999999</v>
      </c>
      <c r="I234" s="167"/>
      <c r="L234" s="163"/>
      <c r="M234" s="168"/>
      <c r="T234" s="169"/>
      <c r="AT234" s="164" t="s">
        <v>152</v>
      </c>
      <c r="AU234" s="164" t="s">
        <v>92</v>
      </c>
      <c r="AV234" s="14" t="s">
        <v>148</v>
      </c>
      <c r="AW234" s="14" t="s">
        <v>42</v>
      </c>
      <c r="AX234" s="14" t="s">
        <v>90</v>
      </c>
      <c r="AY234" s="164" t="s">
        <v>130</v>
      </c>
    </row>
    <row r="235" spans="2:65" s="1" customFormat="1" ht="24.15" customHeight="1">
      <c r="B235" s="33"/>
      <c r="C235" s="128" t="s">
        <v>389</v>
      </c>
      <c r="D235" s="128" t="s">
        <v>133</v>
      </c>
      <c r="E235" s="129" t="s">
        <v>390</v>
      </c>
      <c r="F235" s="130" t="s">
        <v>391</v>
      </c>
      <c r="G235" s="131" t="s">
        <v>225</v>
      </c>
      <c r="H235" s="132">
        <v>70.683999999999997</v>
      </c>
      <c r="I235" s="133"/>
      <c r="J235" s="134">
        <f>ROUND(I235*H235,2)</f>
        <v>0</v>
      </c>
      <c r="K235" s="130" t="s">
        <v>194</v>
      </c>
      <c r="L235" s="33"/>
      <c r="M235" s="135" t="s">
        <v>44</v>
      </c>
      <c r="N235" s="136" t="s">
        <v>53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148</v>
      </c>
      <c r="AT235" s="139" t="s">
        <v>133</v>
      </c>
      <c r="AU235" s="139" t="s">
        <v>92</v>
      </c>
      <c r="AY235" s="17" t="s">
        <v>130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7" t="s">
        <v>90</v>
      </c>
      <c r="BK235" s="140">
        <f>ROUND(I235*H235,2)</f>
        <v>0</v>
      </c>
      <c r="BL235" s="17" t="s">
        <v>148</v>
      </c>
      <c r="BM235" s="139" t="s">
        <v>392</v>
      </c>
    </row>
    <row r="236" spans="2:65" s="1" customFormat="1" ht="10.199999999999999">
      <c r="B236" s="33"/>
      <c r="D236" s="155" t="s">
        <v>196</v>
      </c>
      <c r="F236" s="156" t="s">
        <v>393</v>
      </c>
      <c r="I236" s="143"/>
      <c r="L236" s="33"/>
      <c r="M236" s="144"/>
      <c r="T236" s="54"/>
      <c r="AT236" s="17" t="s">
        <v>196</v>
      </c>
      <c r="AU236" s="17" t="s">
        <v>92</v>
      </c>
    </row>
    <row r="237" spans="2:65" s="12" customFormat="1" ht="10.199999999999999">
      <c r="B237" s="145"/>
      <c r="D237" s="141" t="s">
        <v>152</v>
      </c>
      <c r="E237" s="146" t="s">
        <v>44</v>
      </c>
      <c r="F237" s="147" t="s">
        <v>394</v>
      </c>
      <c r="H237" s="148">
        <v>17.670999999999999</v>
      </c>
      <c r="I237" s="149"/>
      <c r="L237" s="145"/>
      <c r="M237" s="150"/>
      <c r="T237" s="151"/>
      <c r="AT237" s="146" t="s">
        <v>152</v>
      </c>
      <c r="AU237" s="146" t="s">
        <v>92</v>
      </c>
      <c r="AV237" s="12" t="s">
        <v>92</v>
      </c>
      <c r="AW237" s="12" t="s">
        <v>42</v>
      </c>
      <c r="AX237" s="12" t="s">
        <v>90</v>
      </c>
      <c r="AY237" s="146" t="s">
        <v>130</v>
      </c>
    </row>
    <row r="238" spans="2:65" s="12" customFormat="1" ht="10.199999999999999">
      <c r="B238" s="145"/>
      <c r="D238" s="141" t="s">
        <v>152</v>
      </c>
      <c r="F238" s="147" t="s">
        <v>395</v>
      </c>
      <c r="H238" s="148">
        <v>70.683999999999997</v>
      </c>
      <c r="I238" s="149"/>
      <c r="L238" s="145"/>
      <c r="M238" s="150"/>
      <c r="T238" s="151"/>
      <c r="AT238" s="146" t="s">
        <v>152</v>
      </c>
      <c r="AU238" s="146" t="s">
        <v>92</v>
      </c>
      <c r="AV238" s="12" t="s">
        <v>92</v>
      </c>
      <c r="AW238" s="12" t="s">
        <v>4</v>
      </c>
      <c r="AX238" s="12" t="s">
        <v>90</v>
      </c>
      <c r="AY238" s="146" t="s">
        <v>130</v>
      </c>
    </row>
    <row r="239" spans="2:65" s="1" customFormat="1" ht="24.15" customHeight="1">
      <c r="B239" s="33"/>
      <c r="C239" s="128" t="s">
        <v>396</v>
      </c>
      <c r="D239" s="128" t="s">
        <v>133</v>
      </c>
      <c r="E239" s="129" t="s">
        <v>397</v>
      </c>
      <c r="F239" s="130" t="s">
        <v>398</v>
      </c>
      <c r="G239" s="131" t="s">
        <v>225</v>
      </c>
      <c r="H239" s="132">
        <v>17.670999999999999</v>
      </c>
      <c r="I239" s="133"/>
      <c r="J239" s="134">
        <f>ROUND(I239*H239,2)</f>
        <v>0</v>
      </c>
      <c r="K239" s="130" t="s">
        <v>194</v>
      </c>
      <c r="L239" s="33"/>
      <c r="M239" s="135" t="s">
        <v>44</v>
      </c>
      <c r="N239" s="136" t="s">
        <v>53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AR239" s="139" t="s">
        <v>148</v>
      </c>
      <c r="AT239" s="139" t="s">
        <v>133</v>
      </c>
      <c r="AU239" s="139" t="s">
        <v>92</v>
      </c>
      <c r="AY239" s="17" t="s">
        <v>130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7" t="s">
        <v>90</v>
      </c>
      <c r="BK239" s="140">
        <f>ROUND(I239*H239,2)</f>
        <v>0</v>
      </c>
      <c r="BL239" s="17" t="s">
        <v>148</v>
      </c>
      <c r="BM239" s="139" t="s">
        <v>399</v>
      </c>
    </row>
    <row r="240" spans="2:65" s="1" customFormat="1" ht="10.199999999999999">
      <c r="B240" s="33"/>
      <c r="D240" s="155" t="s">
        <v>196</v>
      </c>
      <c r="F240" s="156" t="s">
        <v>400</v>
      </c>
      <c r="I240" s="143"/>
      <c r="L240" s="33"/>
      <c r="M240" s="144"/>
      <c r="T240" s="54"/>
      <c r="AT240" s="17" t="s">
        <v>196</v>
      </c>
      <c r="AU240" s="17" t="s">
        <v>92</v>
      </c>
    </row>
    <row r="241" spans="2:65" s="12" customFormat="1" ht="10.199999999999999">
      <c r="B241" s="145"/>
      <c r="D241" s="141" t="s">
        <v>152</v>
      </c>
      <c r="E241" s="146" t="s">
        <v>44</v>
      </c>
      <c r="F241" s="147" t="s">
        <v>387</v>
      </c>
      <c r="H241" s="148">
        <v>0.84599999999999997</v>
      </c>
      <c r="I241" s="149"/>
      <c r="L241" s="145"/>
      <c r="M241" s="150"/>
      <c r="T241" s="151"/>
      <c r="AT241" s="146" t="s">
        <v>152</v>
      </c>
      <c r="AU241" s="146" t="s">
        <v>92</v>
      </c>
      <c r="AV241" s="12" t="s">
        <v>92</v>
      </c>
      <c r="AW241" s="12" t="s">
        <v>42</v>
      </c>
      <c r="AX241" s="12" t="s">
        <v>82</v>
      </c>
      <c r="AY241" s="146" t="s">
        <v>130</v>
      </c>
    </row>
    <row r="242" spans="2:65" s="12" customFormat="1" ht="10.199999999999999">
      <c r="B242" s="145"/>
      <c r="D242" s="141" t="s">
        <v>152</v>
      </c>
      <c r="E242" s="146" t="s">
        <v>44</v>
      </c>
      <c r="F242" s="147" t="s">
        <v>388</v>
      </c>
      <c r="H242" s="148">
        <v>16.824999999999999</v>
      </c>
      <c r="I242" s="149"/>
      <c r="L242" s="145"/>
      <c r="M242" s="150"/>
      <c r="T242" s="151"/>
      <c r="AT242" s="146" t="s">
        <v>152</v>
      </c>
      <c r="AU242" s="146" t="s">
        <v>92</v>
      </c>
      <c r="AV242" s="12" t="s">
        <v>92</v>
      </c>
      <c r="AW242" s="12" t="s">
        <v>42</v>
      </c>
      <c r="AX242" s="12" t="s">
        <v>82</v>
      </c>
      <c r="AY242" s="146" t="s">
        <v>130</v>
      </c>
    </row>
    <row r="243" spans="2:65" s="14" customFormat="1" ht="10.199999999999999">
      <c r="B243" s="163"/>
      <c r="D243" s="141" t="s">
        <v>152</v>
      </c>
      <c r="E243" s="164" t="s">
        <v>44</v>
      </c>
      <c r="F243" s="165" t="s">
        <v>217</v>
      </c>
      <c r="H243" s="166">
        <v>17.670999999999999</v>
      </c>
      <c r="I243" s="167"/>
      <c r="L243" s="163"/>
      <c r="M243" s="168"/>
      <c r="T243" s="169"/>
      <c r="AT243" s="164" t="s">
        <v>152</v>
      </c>
      <c r="AU243" s="164" t="s">
        <v>92</v>
      </c>
      <c r="AV243" s="14" t="s">
        <v>148</v>
      </c>
      <c r="AW243" s="14" t="s">
        <v>42</v>
      </c>
      <c r="AX243" s="14" t="s">
        <v>90</v>
      </c>
      <c r="AY243" s="164" t="s">
        <v>130</v>
      </c>
    </row>
    <row r="244" spans="2:65" s="1" customFormat="1" ht="24.15" customHeight="1">
      <c r="B244" s="33"/>
      <c r="C244" s="128" t="s">
        <v>401</v>
      </c>
      <c r="D244" s="128" t="s">
        <v>133</v>
      </c>
      <c r="E244" s="129" t="s">
        <v>402</v>
      </c>
      <c r="F244" s="130" t="s">
        <v>403</v>
      </c>
      <c r="G244" s="131" t="s">
        <v>225</v>
      </c>
      <c r="H244" s="132">
        <v>2.7269999999999999</v>
      </c>
      <c r="I244" s="133"/>
      <c r="J244" s="134">
        <f>ROUND(I244*H244,2)</f>
        <v>0</v>
      </c>
      <c r="K244" s="130" t="s">
        <v>194</v>
      </c>
      <c r="L244" s="33"/>
      <c r="M244" s="135" t="s">
        <v>44</v>
      </c>
      <c r="N244" s="136" t="s">
        <v>53</v>
      </c>
      <c r="P244" s="137">
        <f>O244*H244</f>
        <v>0</v>
      </c>
      <c r="Q244" s="137">
        <v>0</v>
      </c>
      <c r="R244" s="137">
        <f>Q244*H244</f>
        <v>0</v>
      </c>
      <c r="S244" s="137">
        <v>0</v>
      </c>
      <c r="T244" s="138">
        <f>S244*H244</f>
        <v>0</v>
      </c>
      <c r="AR244" s="139" t="s">
        <v>148</v>
      </c>
      <c r="AT244" s="139" t="s">
        <v>133</v>
      </c>
      <c r="AU244" s="139" t="s">
        <v>92</v>
      </c>
      <c r="AY244" s="17" t="s">
        <v>130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7" t="s">
        <v>90</v>
      </c>
      <c r="BK244" s="140">
        <f>ROUND(I244*H244,2)</f>
        <v>0</v>
      </c>
      <c r="BL244" s="17" t="s">
        <v>148</v>
      </c>
      <c r="BM244" s="139" t="s">
        <v>404</v>
      </c>
    </row>
    <row r="245" spans="2:65" s="1" customFormat="1" ht="10.199999999999999">
      <c r="B245" s="33"/>
      <c r="D245" s="155" t="s">
        <v>196</v>
      </c>
      <c r="F245" s="156" t="s">
        <v>405</v>
      </c>
      <c r="I245" s="143"/>
      <c r="L245" s="33"/>
      <c r="M245" s="144"/>
      <c r="T245" s="54"/>
      <c r="AT245" s="17" t="s">
        <v>196</v>
      </c>
      <c r="AU245" s="17" t="s">
        <v>92</v>
      </c>
    </row>
    <row r="246" spans="2:65" s="12" customFormat="1" ht="10.199999999999999">
      <c r="B246" s="145"/>
      <c r="D246" s="141" t="s">
        <v>152</v>
      </c>
      <c r="E246" s="146" t="s">
        <v>44</v>
      </c>
      <c r="F246" s="147" t="s">
        <v>406</v>
      </c>
      <c r="H246" s="148">
        <v>1.3049999999999999</v>
      </c>
      <c r="I246" s="149"/>
      <c r="L246" s="145"/>
      <c r="M246" s="150"/>
      <c r="T246" s="151"/>
      <c r="AT246" s="146" t="s">
        <v>152</v>
      </c>
      <c r="AU246" s="146" t="s">
        <v>92</v>
      </c>
      <c r="AV246" s="12" t="s">
        <v>92</v>
      </c>
      <c r="AW246" s="12" t="s">
        <v>42</v>
      </c>
      <c r="AX246" s="12" t="s">
        <v>82</v>
      </c>
      <c r="AY246" s="146" t="s">
        <v>130</v>
      </c>
    </row>
    <row r="247" spans="2:65" s="12" customFormat="1" ht="10.199999999999999">
      <c r="B247" s="145"/>
      <c r="D247" s="141" t="s">
        <v>152</v>
      </c>
      <c r="E247" s="146" t="s">
        <v>44</v>
      </c>
      <c r="F247" s="147" t="s">
        <v>407</v>
      </c>
      <c r="H247" s="148">
        <v>1.4219999999999999</v>
      </c>
      <c r="I247" s="149"/>
      <c r="L247" s="145"/>
      <c r="M247" s="150"/>
      <c r="T247" s="151"/>
      <c r="AT247" s="146" t="s">
        <v>152</v>
      </c>
      <c r="AU247" s="146" t="s">
        <v>92</v>
      </c>
      <c r="AV247" s="12" t="s">
        <v>92</v>
      </c>
      <c r="AW247" s="12" t="s">
        <v>42</v>
      </c>
      <c r="AX247" s="12" t="s">
        <v>82</v>
      </c>
      <c r="AY247" s="146" t="s">
        <v>130</v>
      </c>
    </row>
    <row r="248" spans="2:65" s="14" customFormat="1" ht="10.199999999999999">
      <c r="B248" s="163"/>
      <c r="D248" s="141" t="s">
        <v>152</v>
      </c>
      <c r="E248" s="164" t="s">
        <v>44</v>
      </c>
      <c r="F248" s="165" t="s">
        <v>217</v>
      </c>
      <c r="H248" s="166">
        <v>2.7269999999999999</v>
      </c>
      <c r="I248" s="167"/>
      <c r="L248" s="163"/>
      <c r="M248" s="168"/>
      <c r="T248" s="169"/>
      <c r="AT248" s="164" t="s">
        <v>152</v>
      </c>
      <c r="AU248" s="164" t="s">
        <v>92</v>
      </c>
      <c r="AV248" s="14" t="s">
        <v>148</v>
      </c>
      <c r="AW248" s="14" t="s">
        <v>42</v>
      </c>
      <c r="AX248" s="14" t="s">
        <v>90</v>
      </c>
      <c r="AY248" s="164" t="s">
        <v>130</v>
      </c>
    </row>
    <row r="249" spans="2:65" s="1" customFormat="1" ht="24.15" customHeight="1">
      <c r="B249" s="33"/>
      <c r="C249" s="128" t="s">
        <v>408</v>
      </c>
      <c r="D249" s="128" t="s">
        <v>133</v>
      </c>
      <c r="E249" s="129" t="s">
        <v>409</v>
      </c>
      <c r="F249" s="130" t="s">
        <v>410</v>
      </c>
      <c r="G249" s="131" t="s">
        <v>225</v>
      </c>
      <c r="H249" s="132">
        <v>10.907999999999999</v>
      </c>
      <c r="I249" s="133"/>
      <c r="J249" s="134">
        <f>ROUND(I249*H249,2)</f>
        <v>0</v>
      </c>
      <c r="K249" s="130" t="s">
        <v>194</v>
      </c>
      <c r="L249" s="33"/>
      <c r="M249" s="135" t="s">
        <v>44</v>
      </c>
      <c r="N249" s="136" t="s">
        <v>53</v>
      </c>
      <c r="P249" s="137">
        <f>O249*H249</f>
        <v>0</v>
      </c>
      <c r="Q249" s="137">
        <v>0</v>
      </c>
      <c r="R249" s="137">
        <f>Q249*H249</f>
        <v>0</v>
      </c>
      <c r="S249" s="137">
        <v>0</v>
      </c>
      <c r="T249" s="138">
        <f>S249*H249</f>
        <v>0</v>
      </c>
      <c r="AR249" s="139" t="s">
        <v>148</v>
      </c>
      <c r="AT249" s="139" t="s">
        <v>133</v>
      </c>
      <c r="AU249" s="139" t="s">
        <v>92</v>
      </c>
      <c r="AY249" s="17" t="s">
        <v>130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7" t="s">
        <v>90</v>
      </c>
      <c r="BK249" s="140">
        <f>ROUND(I249*H249,2)</f>
        <v>0</v>
      </c>
      <c r="BL249" s="17" t="s">
        <v>148</v>
      </c>
      <c r="BM249" s="139" t="s">
        <v>411</v>
      </c>
    </row>
    <row r="250" spans="2:65" s="1" customFormat="1" ht="10.199999999999999">
      <c r="B250" s="33"/>
      <c r="D250" s="155" t="s">
        <v>196</v>
      </c>
      <c r="F250" s="156" t="s">
        <v>412</v>
      </c>
      <c r="I250" s="143"/>
      <c r="L250" s="33"/>
      <c r="M250" s="144"/>
      <c r="T250" s="54"/>
      <c r="AT250" s="17" t="s">
        <v>196</v>
      </c>
      <c r="AU250" s="17" t="s">
        <v>92</v>
      </c>
    </row>
    <row r="251" spans="2:65" s="12" customFormat="1" ht="10.199999999999999">
      <c r="B251" s="145"/>
      <c r="D251" s="141" t="s">
        <v>152</v>
      </c>
      <c r="E251" s="146" t="s">
        <v>44</v>
      </c>
      <c r="F251" s="147" t="s">
        <v>413</v>
      </c>
      <c r="H251" s="148">
        <v>2.7269999999999999</v>
      </c>
      <c r="I251" s="149"/>
      <c r="L251" s="145"/>
      <c r="M251" s="150"/>
      <c r="T251" s="151"/>
      <c r="AT251" s="146" t="s">
        <v>152</v>
      </c>
      <c r="AU251" s="146" t="s">
        <v>92</v>
      </c>
      <c r="AV251" s="12" t="s">
        <v>92</v>
      </c>
      <c r="AW251" s="12" t="s">
        <v>42</v>
      </c>
      <c r="AX251" s="12" t="s">
        <v>90</v>
      </c>
      <c r="AY251" s="146" t="s">
        <v>130</v>
      </c>
    </row>
    <row r="252" spans="2:65" s="12" customFormat="1" ht="10.199999999999999">
      <c r="B252" s="145"/>
      <c r="D252" s="141" t="s">
        <v>152</v>
      </c>
      <c r="F252" s="147" t="s">
        <v>414</v>
      </c>
      <c r="H252" s="148">
        <v>10.907999999999999</v>
      </c>
      <c r="I252" s="149"/>
      <c r="L252" s="145"/>
      <c r="M252" s="150"/>
      <c r="T252" s="151"/>
      <c r="AT252" s="146" t="s">
        <v>152</v>
      </c>
      <c r="AU252" s="146" t="s">
        <v>92</v>
      </c>
      <c r="AV252" s="12" t="s">
        <v>92</v>
      </c>
      <c r="AW252" s="12" t="s">
        <v>4</v>
      </c>
      <c r="AX252" s="12" t="s">
        <v>90</v>
      </c>
      <c r="AY252" s="146" t="s">
        <v>130</v>
      </c>
    </row>
    <row r="253" spans="2:65" s="1" customFormat="1" ht="24.15" customHeight="1">
      <c r="B253" s="33"/>
      <c r="C253" s="128" t="s">
        <v>415</v>
      </c>
      <c r="D253" s="128" t="s">
        <v>133</v>
      </c>
      <c r="E253" s="129" t="s">
        <v>416</v>
      </c>
      <c r="F253" s="130" t="s">
        <v>224</v>
      </c>
      <c r="G253" s="131" t="s">
        <v>225</v>
      </c>
      <c r="H253" s="132">
        <v>1.3049999999999999</v>
      </c>
      <c r="I253" s="133"/>
      <c r="J253" s="134">
        <f>ROUND(I253*H253,2)</f>
        <v>0</v>
      </c>
      <c r="K253" s="130" t="s">
        <v>194</v>
      </c>
      <c r="L253" s="33"/>
      <c r="M253" s="135" t="s">
        <v>44</v>
      </c>
      <c r="N253" s="136" t="s">
        <v>53</v>
      </c>
      <c r="P253" s="137">
        <f>O253*H253</f>
        <v>0</v>
      </c>
      <c r="Q253" s="137">
        <v>0</v>
      </c>
      <c r="R253" s="137">
        <f>Q253*H253</f>
        <v>0</v>
      </c>
      <c r="S253" s="137">
        <v>0</v>
      </c>
      <c r="T253" s="138">
        <f>S253*H253</f>
        <v>0</v>
      </c>
      <c r="AR253" s="139" t="s">
        <v>148</v>
      </c>
      <c r="AT253" s="139" t="s">
        <v>133</v>
      </c>
      <c r="AU253" s="139" t="s">
        <v>92</v>
      </c>
      <c r="AY253" s="17" t="s">
        <v>130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7" t="s">
        <v>90</v>
      </c>
      <c r="BK253" s="140">
        <f>ROUND(I253*H253,2)</f>
        <v>0</v>
      </c>
      <c r="BL253" s="17" t="s">
        <v>148</v>
      </c>
      <c r="BM253" s="139" t="s">
        <v>417</v>
      </c>
    </row>
    <row r="254" spans="2:65" s="1" customFormat="1" ht="10.199999999999999">
      <c r="B254" s="33"/>
      <c r="D254" s="155" t="s">
        <v>196</v>
      </c>
      <c r="F254" s="156" t="s">
        <v>418</v>
      </c>
      <c r="I254" s="143"/>
      <c r="L254" s="33"/>
      <c r="M254" s="144"/>
      <c r="T254" s="54"/>
      <c r="AT254" s="17" t="s">
        <v>196</v>
      </c>
      <c r="AU254" s="17" t="s">
        <v>92</v>
      </c>
    </row>
    <row r="255" spans="2:65" s="12" customFormat="1" ht="10.199999999999999">
      <c r="B255" s="145"/>
      <c r="D255" s="141" t="s">
        <v>152</v>
      </c>
      <c r="E255" s="146" t="s">
        <v>44</v>
      </c>
      <c r="F255" s="147" t="s">
        <v>406</v>
      </c>
      <c r="H255" s="148">
        <v>1.3049999999999999</v>
      </c>
      <c r="I255" s="149"/>
      <c r="L255" s="145"/>
      <c r="M255" s="150"/>
      <c r="T255" s="151"/>
      <c r="AT255" s="146" t="s">
        <v>152</v>
      </c>
      <c r="AU255" s="146" t="s">
        <v>92</v>
      </c>
      <c r="AV255" s="12" t="s">
        <v>92</v>
      </c>
      <c r="AW255" s="12" t="s">
        <v>42</v>
      </c>
      <c r="AX255" s="12" t="s">
        <v>90</v>
      </c>
      <c r="AY255" s="146" t="s">
        <v>130</v>
      </c>
    </row>
    <row r="256" spans="2:65" s="1" customFormat="1" ht="24.15" customHeight="1">
      <c r="B256" s="33"/>
      <c r="C256" s="128" t="s">
        <v>419</v>
      </c>
      <c r="D256" s="128" t="s">
        <v>133</v>
      </c>
      <c r="E256" s="129" t="s">
        <v>420</v>
      </c>
      <c r="F256" s="130" t="s">
        <v>421</v>
      </c>
      <c r="G256" s="131" t="s">
        <v>225</v>
      </c>
      <c r="H256" s="132">
        <v>1.4219999999999999</v>
      </c>
      <c r="I256" s="133"/>
      <c r="J256" s="134">
        <f>ROUND(I256*H256,2)</f>
        <v>0</v>
      </c>
      <c r="K256" s="130" t="s">
        <v>194</v>
      </c>
      <c r="L256" s="33"/>
      <c r="M256" s="135" t="s">
        <v>44</v>
      </c>
      <c r="N256" s="136" t="s">
        <v>53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148</v>
      </c>
      <c r="AT256" s="139" t="s">
        <v>133</v>
      </c>
      <c r="AU256" s="139" t="s">
        <v>92</v>
      </c>
      <c r="AY256" s="17" t="s">
        <v>130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7" t="s">
        <v>90</v>
      </c>
      <c r="BK256" s="140">
        <f>ROUND(I256*H256,2)</f>
        <v>0</v>
      </c>
      <c r="BL256" s="17" t="s">
        <v>148</v>
      </c>
      <c r="BM256" s="139" t="s">
        <v>422</v>
      </c>
    </row>
    <row r="257" spans="2:65" s="1" customFormat="1" ht="10.199999999999999">
      <c r="B257" s="33"/>
      <c r="D257" s="155" t="s">
        <v>196</v>
      </c>
      <c r="F257" s="156" t="s">
        <v>423</v>
      </c>
      <c r="I257" s="143"/>
      <c r="L257" s="33"/>
      <c r="M257" s="144"/>
      <c r="T257" s="54"/>
      <c r="AT257" s="17" t="s">
        <v>196</v>
      </c>
      <c r="AU257" s="17" t="s">
        <v>92</v>
      </c>
    </row>
    <row r="258" spans="2:65" s="12" customFormat="1" ht="10.199999999999999">
      <c r="B258" s="145"/>
      <c r="D258" s="141" t="s">
        <v>152</v>
      </c>
      <c r="E258" s="146" t="s">
        <v>44</v>
      </c>
      <c r="F258" s="147" t="s">
        <v>407</v>
      </c>
      <c r="H258" s="148">
        <v>1.4219999999999999</v>
      </c>
      <c r="I258" s="149"/>
      <c r="L258" s="145"/>
      <c r="M258" s="150"/>
      <c r="T258" s="151"/>
      <c r="AT258" s="146" t="s">
        <v>152</v>
      </c>
      <c r="AU258" s="146" t="s">
        <v>92</v>
      </c>
      <c r="AV258" s="12" t="s">
        <v>92</v>
      </c>
      <c r="AW258" s="12" t="s">
        <v>42</v>
      </c>
      <c r="AX258" s="12" t="s">
        <v>90</v>
      </c>
      <c r="AY258" s="146" t="s">
        <v>130</v>
      </c>
    </row>
    <row r="259" spans="2:65" s="11" customFormat="1" ht="22.8" customHeight="1">
      <c r="B259" s="116"/>
      <c r="D259" s="117" t="s">
        <v>81</v>
      </c>
      <c r="E259" s="126" t="s">
        <v>424</v>
      </c>
      <c r="F259" s="126" t="s">
        <v>425</v>
      </c>
      <c r="I259" s="119"/>
      <c r="J259" s="127">
        <f>BK259</f>
        <v>0</v>
      </c>
      <c r="L259" s="116"/>
      <c r="M259" s="121"/>
      <c r="P259" s="122">
        <f>SUM(P260:P261)</f>
        <v>0</v>
      </c>
      <c r="R259" s="122">
        <f>SUM(R260:R261)</f>
        <v>0</v>
      </c>
      <c r="T259" s="123">
        <f>SUM(T260:T261)</f>
        <v>0</v>
      </c>
      <c r="AR259" s="117" t="s">
        <v>90</v>
      </c>
      <c r="AT259" s="124" t="s">
        <v>81</v>
      </c>
      <c r="AU259" s="124" t="s">
        <v>90</v>
      </c>
      <c r="AY259" s="117" t="s">
        <v>130</v>
      </c>
      <c r="BK259" s="125">
        <f>SUM(BK260:BK261)</f>
        <v>0</v>
      </c>
    </row>
    <row r="260" spans="2:65" s="1" customFormat="1" ht="33" customHeight="1">
      <c r="B260" s="33"/>
      <c r="C260" s="128" t="s">
        <v>426</v>
      </c>
      <c r="D260" s="128" t="s">
        <v>133</v>
      </c>
      <c r="E260" s="129" t="s">
        <v>427</v>
      </c>
      <c r="F260" s="130" t="s">
        <v>428</v>
      </c>
      <c r="G260" s="131" t="s">
        <v>225</v>
      </c>
      <c r="H260" s="132">
        <v>12.891</v>
      </c>
      <c r="I260" s="133"/>
      <c r="J260" s="134">
        <f>ROUND(I260*H260,2)</f>
        <v>0</v>
      </c>
      <c r="K260" s="130" t="s">
        <v>194</v>
      </c>
      <c r="L260" s="33"/>
      <c r="M260" s="135" t="s">
        <v>44</v>
      </c>
      <c r="N260" s="136" t="s">
        <v>53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148</v>
      </c>
      <c r="AT260" s="139" t="s">
        <v>133</v>
      </c>
      <c r="AU260" s="139" t="s">
        <v>92</v>
      </c>
      <c r="AY260" s="17" t="s">
        <v>130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7" t="s">
        <v>90</v>
      </c>
      <c r="BK260" s="140">
        <f>ROUND(I260*H260,2)</f>
        <v>0</v>
      </c>
      <c r="BL260" s="17" t="s">
        <v>148</v>
      </c>
      <c r="BM260" s="139" t="s">
        <v>429</v>
      </c>
    </row>
    <row r="261" spans="2:65" s="1" customFormat="1" ht="10.199999999999999">
      <c r="B261" s="33"/>
      <c r="D261" s="155" t="s">
        <v>196</v>
      </c>
      <c r="F261" s="156" t="s">
        <v>430</v>
      </c>
      <c r="I261" s="143"/>
      <c r="L261" s="33"/>
      <c r="M261" s="144"/>
      <c r="T261" s="54"/>
      <c r="AT261" s="17" t="s">
        <v>196</v>
      </c>
      <c r="AU261" s="17" t="s">
        <v>92</v>
      </c>
    </row>
    <row r="262" spans="2:65" s="11" customFormat="1" ht="25.95" customHeight="1">
      <c r="B262" s="116"/>
      <c r="D262" s="117" t="s">
        <v>81</v>
      </c>
      <c r="E262" s="118" t="s">
        <v>431</v>
      </c>
      <c r="F262" s="118" t="s">
        <v>432</v>
      </c>
      <c r="I262" s="119"/>
      <c r="J262" s="120">
        <f>BK262</f>
        <v>0</v>
      </c>
      <c r="L262" s="116"/>
      <c r="M262" s="121"/>
      <c r="P262" s="122">
        <f>P263+P285</f>
        <v>0</v>
      </c>
      <c r="R262" s="122">
        <f>R263+R285</f>
        <v>4.68087082</v>
      </c>
      <c r="T262" s="123">
        <f>T263+T285</f>
        <v>16.824999999999999</v>
      </c>
      <c r="AR262" s="117" t="s">
        <v>92</v>
      </c>
      <c r="AT262" s="124" t="s">
        <v>81</v>
      </c>
      <c r="AU262" s="124" t="s">
        <v>82</v>
      </c>
      <c r="AY262" s="117" t="s">
        <v>130</v>
      </c>
      <c r="BK262" s="125">
        <f>BK263+BK285</f>
        <v>0</v>
      </c>
    </row>
    <row r="263" spans="2:65" s="11" customFormat="1" ht="22.8" customHeight="1">
      <c r="B263" s="116"/>
      <c r="D263" s="117" t="s">
        <v>81</v>
      </c>
      <c r="E263" s="126" t="s">
        <v>433</v>
      </c>
      <c r="F263" s="126" t="s">
        <v>434</v>
      </c>
      <c r="I263" s="119"/>
      <c r="J263" s="127">
        <f>BK263</f>
        <v>0</v>
      </c>
      <c r="L263" s="116"/>
      <c r="M263" s="121"/>
      <c r="P263" s="122">
        <f>SUM(P264:P284)</f>
        <v>0</v>
      </c>
      <c r="R263" s="122">
        <f>SUM(R264:R284)</f>
        <v>4.6801920099999998</v>
      </c>
      <c r="T263" s="123">
        <f>SUM(T264:T284)</f>
        <v>16.824999999999999</v>
      </c>
      <c r="AR263" s="117" t="s">
        <v>92</v>
      </c>
      <c r="AT263" s="124" t="s">
        <v>81</v>
      </c>
      <c r="AU263" s="124" t="s">
        <v>90</v>
      </c>
      <c r="AY263" s="117" t="s">
        <v>130</v>
      </c>
      <c r="BK263" s="125">
        <f>SUM(BK264:BK284)</f>
        <v>0</v>
      </c>
    </row>
    <row r="264" spans="2:65" s="1" customFormat="1" ht="16.5" customHeight="1">
      <c r="B264" s="33"/>
      <c r="C264" s="128" t="s">
        <v>435</v>
      </c>
      <c r="D264" s="128" t="s">
        <v>133</v>
      </c>
      <c r="E264" s="129" t="s">
        <v>436</v>
      </c>
      <c r="F264" s="130" t="s">
        <v>437</v>
      </c>
      <c r="G264" s="131" t="s">
        <v>205</v>
      </c>
      <c r="H264" s="132">
        <v>673</v>
      </c>
      <c r="I264" s="133"/>
      <c r="J264" s="134">
        <f>ROUND(I264*H264,2)</f>
        <v>0</v>
      </c>
      <c r="K264" s="130" t="s">
        <v>194</v>
      </c>
      <c r="L264" s="33"/>
      <c r="M264" s="135" t="s">
        <v>44</v>
      </c>
      <c r="N264" s="136" t="s">
        <v>53</v>
      </c>
      <c r="P264" s="137">
        <f>O264*H264</f>
        <v>0</v>
      </c>
      <c r="Q264" s="137">
        <v>0</v>
      </c>
      <c r="R264" s="137">
        <f>Q264*H264</f>
        <v>0</v>
      </c>
      <c r="S264" s="137">
        <v>2.5000000000000001E-2</v>
      </c>
      <c r="T264" s="138">
        <f>S264*H264</f>
        <v>16.824999999999999</v>
      </c>
      <c r="AR264" s="139" t="s">
        <v>280</v>
      </c>
      <c r="AT264" s="139" t="s">
        <v>133</v>
      </c>
      <c r="AU264" s="139" t="s">
        <v>92</v>
      </c>
      <c r="AY264" s="17" t="s">
        <v>130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7" t="s">
        <v>90</v>
      </c>
      <c r="BK264" s="140">
        <f>ROUND(I264*H264,2)</f>
        <v>0</v>
      </c>
      <c r="BL264" s="17" t="s">
        <v>280</v>
      </c>
      <c r="BM264" s="139" t="s">
        <v>438</v>
      </c>
    </row>
    <row r="265" spans="2:65" s="1" customFormat="1" ht="10.199999999999999">
      <c r="B265" s="33"/>
      <c r="D265" s="155" t="s">
        <v>196</v>
      </c>
      <c r="F265" s="156" t="s">
        <v>439</v>
      </c>
      <c r="I265" s="143"/>
      <c r="L265" s="33"/>
      <c r="M265" s="144"/>
      <c r="T265" s="54"/>
      <c r="AT265" s="17" t="s">
        <v>196</v>
      </c>
      <c r="AU265" s="17" t="s">
        <v>92</v>
      </c>
    </row>
    <row r="266" spans="2:65" s="12" customFormat="1" ht="10.199999999999999">
      <c r="B266" s="145"/>
      <c r="D266" s="141" t="s">
        <v>152</v>
      </c>
      <c r="E266" s="146" t="s">
        <v>44</v>
      </c>
      <c r="F266" s="147" t="s">
        <v>440</v>
      </c>
      <c r="H266" s="148">
        <v>673</v>
      </c>
      <c r="I266" s="149"/>
      <c r="L266" s="145"/>
      <c r="M266" s="150"/>
      <c r="T266" s="151"/>
      <c r="AT266" s="146" t="s">
        <v>152</v>
      </c>
      <c r="AU266" s="146" t="s">
        <v>92</v>
      </c>
      <c r="AV266" s="12" t="s">
        <v>92</v>
      </c>
      <c r="AW266" s="12" t="s">
        <v>42</v>
      </c>
      <c r="AX266" s="12" t="s">
        <v>90</v>
      </c>
      <c r="AY266" s="146" t="s">
        <v>130</v>
      </c>
    </row>
    <row r="267" spans="2:65" s="1" customFormat="1" ht="16.5" customHeight="1">
      <c r="B267" s="33"/>
      <c r="C267" s="128" t="s">
        <v>441</v>
      </c>
      <c r="D267" s="128" t="s">
        <v>133</v>
      </c>
      <c r="E267" s="129" t="s">
        <v>442</v>
      </c>
      <c r="F267" s="130" t="s">
        <v>443</v>
      </c>
      <c r="G267" s="131" t="s">
        <v>205</v>
      </c>
      <c r="H267" s="132">
        <v>673</v>
      </c>
      <c r="I267" s="133"/>
      <c r="J267" s="134">
        <f>ROUND(I267*H267,2)</f>
        <v>0</v>
      </c>
      <c r="K267" s="130" t="s">
        <v>194</v>
      </c>
      <c r="L267" s="33"/>
      <c r="M267" s="135" t="s">
        <v>44</v>
      </c>
      <c r="N267" s="136" t="s">
        <v>53</v>
      </c>
      <c r="P267" s="137">
        <f>O267*H267</f>
        <v>0</v>
      </c>
      <c r="Q267" s="137">
        <v>2.4000000000000001E-4</v>
      </c>
      <c r="R267" s="137">
        <f>Q267*H267</f>
        <v>0.16152</v>
      </c>
      <c r="S267" s="137">
        <v>0</v>
      </c>
      <c r="T267" s="138">
        <f>S267*H267</f>
        <v>0</v>
      </c>
      <c r="AR267" s="139" t="s">
        <v>280</v>
      </c>
      <c r="AT267" s="139" t="s">
        <v>133</v>
      </c>
      <c r="AU267" s="139" t="s">
        <v>92</v>
      </c>
      <c r="AY267" s="17" t="s">
        <v>130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7" t="s">
        <v>90</v>
      </c>
      <c r="BK267" s="140">
        <f>ROUND(I267*H267,2)</f>
        <v>0</v>
      </c>
      <c r="BL267" s="17" t="s">
        <v>280</v>
      </c>
      <c r="BM267" s="139" t="s">
        <v>444</v>
      </c>
    </row>
    <row r="268" spans="2:65" s="1" customFormat="1" ht="10.199999999999999">
      <c r="B268" s="33"/>
      <c r="D268" s="155" t="s">
        <v>196</v>
      </c>
      <c r="F268" s="156" t="s">
        <v>445</v>
      </c>
      <c r="I268" s="143"/>
      <c r="L268" s="33"/>
      <c r="M268" s="144"/>
      <c r="T268" s="54"/>
      <c r="AT268" s="17" t="s">
        <v>196</v>
      </c>
      <c r="AU268" s="17" t="s">
        <v>92</v>
      </c>
    </row>
    <row r="269" spans="2:65" s="12" customFormat="1" ht="10.199999999999999">
      <c r="B269" s="145"/>
      <c r="D269" s="141" t="s">
        <v>152</v>
      </c>
      <c r="E269" s="146" t="s">
        <v>44</v>
      </c>
      <c r="F269" s="147" t="s">
        <v>440</v>
      </c>
      <c r="H269" s="148">
        <v>673</v>
      </c>
      <c r="I269" s="149"/>
      <c r="L269" s="145"/>
      <c r="M269" s="150"/>
      <c r="T269" s="151"/>
      <c r="AT269" s="146" t="s">
        <v>152</v>
      </c>
      <c r="AU269" s="146" t="s">
        <v>92</v>
      </c>
      <c r="AV269" s="12" t="s">
        <v>92</v>
      </c>
      <c r="AW269" s="12" t="s">
        <v>42</v>
      </c>
      <c r="AX269" s="12" t="s">
        <v>90</v>
      </c>
      <c r="AY269" s="146" t="s">
        <v>130</v>
      </c>
    </row>
    <row r="270" spans="2:65" s="1" customFormat="1" ht="16.5" customHeight="1">
      <c r="B270" s="33"/>
      <c r="C270" s="170" t="s">
        <v>29</v>
      </c>
      <c r="D270" s="170" t="s">
        <v>302</v>
      </c>
      <c r="E270" s="171" t="s">
        <v>446</v>
      </c>
      <c r="F270" s="172" t="s">
        <v>447</v>
      </c>
      <c r="G270" s="173" t="s">
        <v>205</v>
      </c>
      <c r="H270" s="174">
        <v>673</v>
      </c>
      <c r="I270" s="175"/>
      <c r="J270" s="176">
        <f>ROUND(I270*H270,2)</f>
        <v>0</v>
      </c>
      <c r="K270" s="172" t="s">
        <v>194</v>
      </c>
      <c r="L270" s="177"/>
      <c r="M270" s="178" t="s">
        <v>44</v>
      </c>
      <c r="N270" s="179" t="s">
        <v>53</v>
      </c>
      <c r="P270" s="137">
        <f>O270*H270</f>
        <v>0</v>
      </c>
      <c r="Q270" s="137">
        <v>6.1999999999999998E-3</v>
      </c>
      <c r="R270" s="137">
        <f>Q270*H270</f>
        <v>4.1726000000000001</v>
      </c>
      <c r="S270" s="137">
        <v>0</v>
      </c>
      <c r="T270" s="138">
        <f>S270*H270</f>
        <v>0</v>
      </c>
      <c r="AR270" s="139" t="s">
        <v>382</v>
      </c>
      <c r="AT270" s="139" t="s">
        <v>302</v>
      </c>
      <c r="AU270" s="139" t="s">
        <v>92</v>
      </c>
      <c r="AY270" s="17" t="s">
        <v>130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7" t="s">
        <v>90</v>
      </c>
      <c r="BK270" s="140">
        <f>ROUND(I270*H270,2)</f>
        <v>0</v>
      </c>
      <c r="BL270" s="17" t="s">
        <v>280</v>
      </c>
      <c r="BM270" s="139" t="s">
        <v>448</v>
      </c>
    </row>
    <row r="271" spans="2:65" s="1" customFormat="1" ht="19.2">
      <c r="B271" s="33"/>
      <c r="D271" s="141" t="s">
        <v>139</v>
      </c>
      <c r="F271" s="142" t="s">
        <v>449</v>
      </c>
      <c r="I271" s="143"/>
      <c r="L271" s="33"/>
      <c r="M271" s="144"/>
      <c r="T271" s="54"/>
      <c r="AT271" s="17" t="s">
        <v>139</v>
      </c>
      <c r="AU271" s="17" t="s">
        <v>92</v>
      </c>
    </row>
    <row r="272" spans="2:65" s="1" customFormat="1" ht="16.5" customHeight="1">
      <c r="B272" s="33"/>
      <c r="C272" s="128" t="s">
        <v>450</v>
      </c>
      <c r="D272" s="128" t="s">
        <v>133</v>
      </c>
      <c r="E272" s="129" t="s">
        <v>451</v>
      </c>
      <c r="F272" s="130" t="s">
        <v>452</v>
      </c>
      <c r="G272" s="131" t="s">
        <v>453</v>
      </c>
      <c r="H272" s="132">
        <v>42.743000000000002</v>
      </c>
      <c r="I272" s="133"/>
      <c r="J272" s="134">
        <f>ROUND(I272*H272,2)</f>
        <v>0</v>
      </c>
      <c r="K272" s="130" t="s">
        <v>194</v>
      </c>
      <c r="L272" s="33"/>
      <c r="M272" s="135" t="s">
        <v>44</v>
      </c>
      <c r="N272" s="136" t="s">
        <v>53</v>
      </c>
      <c r="P272" s="137">
        <f>O272*H272</f>
        <v>0</v>
      </c>
      <c r="Q272" s="137">
        <v>6.9999999999999994E-5</v>
      </c>
      <c r="R272" s="137">
        <f>Q272*H272</f>
        <v>2.9920099999999998E-3</v>
      </c>
      <c r="S272" s="137">
        <v>0</v>
      </c>
      <c r="T272" s="138">
        <f>S272*H272</f>
        <v>0</v>
      </c>
      <c r="AR272" s="139" t="s">
        <v>280</v>
      </c>
      <c r="AT272" s="139" t="s">
        <v>133</v>
      </c>
      <c r="AU272" s="139" t="s">
        <v>92</v>
      </c>
      <c r="AY272" s="17" t="s">
        <v>130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7" t="s">
        <v>90</v>
      </c>
      <c r="BK272" s="140">
        <f>ROUND(I272*H272,2)</f>
        <v>0</v>
      </c>
      <c r="BL272" s="17" t="s">
        <v>280</v>
      </c>
      <c r="BM272" s="139" t="s">
        <v>454</v>
      </c>
    </row>
    <row r="273" spans="2:65" s="1" customFormat="1" ht="10.199999999999999">
      <c r="B273" s="33"/>
      <c r="D273" s="155" t="s">
        <v>196</v>
      </c>
      <c r="F273" s="156" t="s">
        <v>455</v>
      </c>
      <c r="I273" s="143"/>
      <c r="L273" s="33"/>
      <c r="M273" s="144"/>
      <c r="T273" s="54"/>
      <c r="AT273" s="17" t="s">
        <v>196</v>
      </c>
      <c r="AU273" s="17" t="s">
        <v>92</v>
      </c>
    </row>
    <row r="274" spans="2:65" s="13" customFormat="1" ht="10.199999999999999">
      <c r="B274" s="157"/>
      <c r="D274" s="141" t="s">
        <v>152</v>
      </c>
      <c r="E274" s="158" t="s">
        <v>44</v>
      </c>
      <c r="F274" s="159" t="s">
        <v>456</v>
      </c>
      <c r="H274" s="158" t="s">
        <v>44</v>
      </c>
      <c r="I274" s="160"/>
      <c r="L274" s="157"/>
      <c r="M274" s="161"/>
      <c r="T274" s="162"/>
      <c r="AT274" s="158" t="s">
        <v>152</v>
      </c>
      <c r="AU274" s="158" t="s">
        <v>92</v>
      </c>
      <c r="AV274" s="13" t="s">
        <v>90</v>
      </c>
      <c r="AW274" s="13" t="s">
        <v>42</v>
      </c>
      <c r="AX274" s="13" t="s">
        <v>82</v>
      </c>
      <c r="AY274" s="158" t="s">
        <v>130</v>
      </c>
    </row>
    <row r="275" spans="2:65" s="12" customFormat="1" ht="10.199999999999999">
      <c r="B275" s="145"/>
      <c r="D275" s="141" t="s">
        <v>152</v>
      </c>
      <c r="E275" s="146" t="s">
        <v>44</v>
      </c>
      <c r="F275" s="147" t="s">
        <v>457</v>
      </c>
      <c r="H275" s="148">
        <v>42.743000000000002</v>
      </c>
      <c r="I275" s="149"/>
      <c r="L275" s="145"/>
      <c r="M275" s="150"/>
      <c r="T275" s="151"/>
      <c r="AT275" s="146" t="s">
        <v>152</v>
      </c>
      <c r="AU275" s="146" t="s">
        <v>92</v>
      </c>
      <c r="AV275" s="12" t="s">
        <v>92</v>
      </c>
      <c r="AW275" s="12" t="s">
        <v>42</v>
      </c>
      <c r="AX275" s="12" t="s">
        <v>90</v>
      </c>
      <c r="AY275" s="146" t="s">
        <v>130</v>
      </c>
    </row>
    <row r="276" spans="2:65" s="1" customFormat="1" ht="16.5" customHeight="1">
      <c r="B276" s="33"/>
      <c r="C276" s="170" t="s">
        <v>458</v>
      </c>
      <c r="D276" s="170" t="s">
        <v>302</v>
      </c>
      <c r="E276" s="171" t="s">
        <v>459</v>
      </c>
      <c r="F276" s="172" t="s">
        <v>460</v>
      </c>
      <c r="G276" s="173" t="s">
        <v>225</v>
      </c>
      <c r="H276" s="174">
        <v>1.7999999999999999E-2</v>
      </c>
      <c r="I276" s="175"/>
      <c r="J276" s="176">
        <f>ROUND(I276*H276,2)</f>
        <v>0</v>
      </c>
      <c r="K276" s="172" t="s">
        <v>194</v>
      </c>
      <c r="L276" s="177"/>
      <c r="M276" s="178" t="s">
        <v>44</v>
      </c>
      <c r="N276" s="179" t="s">
        <v>53</v>
      </c>
      <c r="P276" s="137">
        <f>O276*H276</f>
        <v>0</v>
      </c>
      <c r="Q276" s="137">
        <v>1</v>
      </c>
      <c r="R276" s="137">
        <f>Q276*H276</f>
        <v>1.7999999999999999E-2</v>
      </c>
      <c r="S276" s="137">
        <v>0</v>
      </c>
      <c r="T276" s="138">
        <f>S276*H276</f>
        <v>0</v>
      </c>
      <c r="AR276" s="139" t="s">
        <v>382</v>
      </c>
      <c r="AT276" s="139" t="s">
        <v>302</v>
      </c>
      <c r="AU276" s="139" t="s">
        <v>92</v>
      </c>
      <c r="AY276" s="17" t="s">
        <v>130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7" t="s">
        <v>90</v>
      </c>
      <c r="BK276" s="140">
        <f>ROUND(I276*H276,2)</f>
        <v>0</v>
      </c>
      <c r="BL276" s="17" t="s">
        <v>280</v>
      </c>
      <c r="BM276" s="139" t="s">
        <v>461</v>
      </c>
    </row>
    <row r="277" spans="2:65" s="12" customFormat="1" ht="10.199999999999999">
      <c r="B277" s="145"/>
      <c r="D277" s="141" t="s">
        <v>152</v>
      </c>
      <c r="E277" s="146" t="s">
        <v>44</v>
      </c>
      <c r="F277" s="147" t="s">
        <v>462</v>
      </c>
      <c r="H277" s="148">
        <v>1.7999999999999999E-2</v>
      </c>
      <c r="I277" s="149"/>
      <c r="L277" s="145"/>
      <c r="M277" s="150"/>
      <c r="T277" s="151"/>
      <c r="AT277" s="146" t="s">
        <v>152</v>
      </c>
      <c r="AU277" s="146" t="s">
        <v>92</v>
      </c>
      <c r="AV277" s="12" t="s">
        <v>92</v>
      </c>
      <c r="AW277" s="12" t="s">
        <v>42</v>
      </c>
      <c r="AX277" s="12" t="s">
        <v>90</v>
      </c>
      <c r="AY277" s="146" t="s">
        <v>130</v>
      </c>
    </row>
    <row r="278" spans="2:65" s="1" customFormat="1" ht="16.5" customHeight="1">
      <c r="B278" s="33"/>
      <c r="C278" s="170" t="s">
        <v>463</v>
      </c>
      <c r="D278" s="170" t="s">
        <v>302</v>
      </c>
      <c r="E278" s="171" t="s">
        <v>464</v>
      </c>
      <c r="F278" s="172" t="s">
        <v>465</v>
      </c>
      <c r="G278" s="173" t="s">
        <v>205</v>
      </c>
      <c r="H278" s="174">
        <v>11</v>
      </c>
      <c r="I278" s="175"/>
      <c r="J278" s="176">
        <f>ROUND(I278*H278,2)</f>
        <v>0</v>
      </c>
      <c r="K278" s="172" t="s">
        <v>194</v>
      </c>
      <c r="L278" s="177"/>
      <c r="M278" s="178" t="s">
        <v>44</v>
      </c>
      <c r="N278" s="179" t="s">
        <v>53</v>
      </c>
      <c r="P278" s="137">
        <f>O278*H278</f>
        <v>0</v>
      </c>
      <c r="Q278" s="137">
        <v>2.2799999999999999E-3</v>
      </c>
      <c r="R278" s="137">
        <f>Q278*H278</f>
        <v>2.5079999999999998E-2</v>
      </c>
      <c r="S278" s="137">
        <v>0</v>
      </c>
      <c r="T278" s="138">
        <f>S278*H278</f>
        <v>0</v>
      </c>
      <c r="AR278" s="139" t="s">
        <v>382</v>
      </c>
      <c r="AT278" s="139" t="s">
        <v>302</v>
      </c>
      <c r="AU278" s="139" t="s">
        <v>92</v>
      </c>
      <c r="AY278" s="17" t="s">
        <v>130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7" t="s">
        <v>90</v>
      </c>
      <c r="BK278" s="140">
        <f>ROUND(I278*H278,2)</f>
        <v>0</v>
      </c>
      <c r="BL278" s="17" t="s">
        <v>280</v>
      </c>
      <c r="BM278" s="139" t="s">
        <v>466</v>
      </c>
    </row>
    <row r="279" spans="2:65" s="12" customFormat="1" ht="10.199999999999999">
      <c r="B279" s="145"/>
      <c r="D279" s="141" t="s">
        <v>152</v>
      </c>
      <c r="E279" s="146" t="s">
        <v>44</v>
      </c>
      <c r="F279" s="147" t="s">
        <v>467</v>
      </c>
      <c r="H279" s="148">
        <v>11</v>
      </c>
      <c r="I279" s="149"/>
      <c r="L279" s="145"/>
      <c r="M279" s="150"/>
      <c r="T279" s="151"/>
      <c r="AT279" s="146" t="s">
        <v>152</v>
      </c>
      <c r="AU279" s="146" t="s">
        <v>92</v>
      </c>
      <c r="AV279" s="12" t="s">
        <v>92</v>
      </c>
      <c r="AW279" s="12" t="s">
        <v>42</v>
      </c>
      <c r="AX279" s="12" t="s">
        <v>90</v>
      </c>
      <c r="AY279" s="146" t="s">
        <v>130</v>
      </c>
    </row>
    <row r="280" spans="2:65" s="1" customFormat="1" ht="16.5" customHeight="1">
      <c r="B280" s="33"/>
      <c r="C280" s="128" t="s">
        <v>468</v>
      </c>
      <c r="D280" s="128" t="s">
        <v>133</v>
      </c>
      <c r="E280" s="129" t="s">
        <v>469</v>
      </c>
      <c r="F280" s="130" t="s">
        <v>470</v>
      </c>
      <c r="G280" s="131" t="s">
        <v>471</v>
      </c>
      <c r="H280" s="132">
        <v>3</v>
      </c>
      <c r="I280" s="133"/>
      <c r="J280" s="134">
        <f>ROUND(I280*H280,2)</f>
        <v>0</v>
      </c>
      <c r="K280" s="130" t="s">
        <v>44</v>
      </c>
      <c r="L280" s="33"/>
      <c r="M280" s="135" t="s">
        <v>44</v>
      </c>
      <c r="N280" s="136" t="s">
        <v>53</v>
      </c>
      <c r="P280" s="137">
        <f>O280*H280</f>
        <v>0</v>
      </c>
      <c r="Q280" s="137">
        <v>0.1</v>
      </c>
      <c r="R280" s="137">
        <f>Q280*H280</f>
        <v>0.30000000000000004</v>
      </c>
      <c r="S280" s="137">
        <v>0</v>
      </c>
      <c r="T280" s="138">
        <f>S280*H280</f>
        <v>0</v>
      </c>
      <c r="AR280" s="139" t="s">
        <v>280</v>
      </c>
      <c r="AT280" s="139" t="s">
        <v>133</v>
      </c>
      <c r="AU280" s="139" t="s">
        <v>92</v>
      </c>
      <c r="AY280" s="17" t="s">
        <v>130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7" t="s">
        <v>90</v>
      </c>
      <c r="BK280" s="140">
        <f>ROUND(I280*H280,2)</f>
        <v>0</v>
      </c>
      <c r="BL280" s="17" t="s">
        <v>280</v>
      </c>
      <c r="BM280" s="139" t="s">
        <v>472</v>
      </c>
    </row>
    <row r="281" spans="2:65" s="1" customFormat="1" ht="96">
      <c r="B281" s="33"/>
      <c r="D281" s="141" t="s">
        <v>139</v>
      </c>
      <c r="F281" s="142" t="s">
        <v>473</v>
      </c>
      <c r="I281" s="143"/>
      <c r="L281" s="33"/>
      <c r="M281" s="144"/>
      <c r="T281" s="54"/>
      <c r="AT281" s="17" t="s">
        <v>139</v>
      </c>
      <c r="AU281" s="17" t="s">
        <v>92</v>
      </c>
    </row>
    <row r="282" spans="2:65" s="12" customFormat="1" ht="10.199999999999999">
      <c r="B282" s="145"/>
      <c r="D282" s="141" t="s">
        <v>152</v>
      </c>
      <c r="E282" s="146" t="s">
        <v>44</v>
      </c>
      <c r="F282" s="147" t="s">
        <v>144</v>
      </c>
      <c r="H282" s="148">
        <v>3</v>
      </c>
      <c r="I282" s="149"/>
      <c r="L282" s="145"/>
      <c r="M282" s="150"/>
      <c r="T282" s="151"/>
      <c r="AT282" s="146" t="s">
        <v>152</v>
      </c>
      <c r="AU282" s="146" t="s">
        <v>92</v>
      </c>
      <c r="AV282" s="12" t="s">
        <v>92</v>
      </c>
      <c r="AW282" s="12" t="s">
        <v>42</v>
      </c>
      <c r="AX282" s="12" t="s">
        <v>90</v>
      </c>
      <c r="AY282" s="146" t="s">
        <v>130</v>
      </c>
    </row>
    <row r="283" spans="2:65" s="1" customFormat="1" ht="24.15" customHeight="1">
      <c r="B283" s="33"/>
      <c r="C283" s="128" t="s">
        <v>474</v>
      </c>
      <c r="D283" s="128" t="s">
        <v>133</v>
      </c>
      <c r="E283" s="129" t="s">
        <v>475</v>
      </c>
      <c r="F283" s="130" t="s">
        <v>476</v>
      </c>
      <c r="G283" s="131" t="s">
        <v>225</v>
      </c>
      <c r="H283" s="132">
        <v>4.68</v>
      </c>
      <c r="I283" s="133"/>
      <c r="J283" s="134">
        <f>ROUND(I283*H283,2)</f>
        <v>0</v>
      </c>
      <c r="K283" s="130" t="s">
        <v>194</v>
      </c>
      <c r="L283" s="33"/>
      <c r="M283" s="135" t="s">
        <v>44</v>
      </c>
      <c r="N283" s="136" t="s">
        <v>53</v>
      </c>
      <c r="P283" s="137">
        <f>O283*H283</f>
        <v>0</v>
      </c>
      <c r="Q283" s="137">
        <v>0</v>
      </c>
      <c r="R283" s="137">
        <f>Q283*H283</f>
        <v>0</v>
      </c>
      <c r="S283" s="137">
        <v>0</v>
      </c>
      <c r="T283" s="138">
        <f>S283*H283</f>
        <v>0</v>
      </c>
      <c r="AR283" s="139" t="s">
        <v>280</v>
      </c>
      <c r="AT283" s="139" t="s">
        <v>133</v>
      </c>
      <c r="AU283" s="139" t="s">
        <v>92</v>
      </c>
      <c r="AY283" s="17" t="s">
        <v>130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90</v>
      </c>
      <c r="BK283" s="140">
        <f>ROUND(I283*H283,2)</f>
        <v>0</v>
      </c>
      <c r="BL283" s="17" t="s">
        <v>280</v>
      </c>
      <c r="BM283" s="139" t="s">
        <v>477</v>
      </c>
    </row>
    <row r="284" spans="2:65" s="1" customFormat="1" ht="10.199999999999999">
      <c r="B284" s="33"/>
      <c r="D284" s="155" t="s">
        <v>196</v>
      </c>
      <c r="F284" s="156" t="s">
        <v>478</v>
      </c>
      <c r="I284" s="143"/>
      <c r="L284" s="33"/>
      <c r="M284" s="144"/>
      <c r="T284" s="54"/>
      <c r="AT284" s="17" t="s">
        <v>196</v>
      </c>
      <c r="AU284" s="17" t="s">
        <v>92</v>
      </c>
    </row>
    <row r="285" spans="2:65" s="11" customFormat="1" ht="22.8" customHeight="1">
      <c r="B285" s="116"/>
      <c r="D285" s="117" t="s">
        <v>81</v>
      </c>
      <c r="E285" s="126" t="s">
        <v>479</v>
      </c>
      <c r="F285" s="126" t="s">
        <v>480</v>
      </c>
      <c r="I285" s="119"/>
      <c r="J285" s="127">
        <f>BK285</f>
        <v>0</v>
      </c>
      <c r="L285" s="116"/>
      <c r="M285" s="121"/>
      <c r="P285" s="122">
        <f>SUM(P286:P297)</f>
        <v>0</v>
      </c>
      <c r="R285" s="122">
        <f>SUM(R286:R297)</f>
        <v>6.7880999999999996E-4</v>
      </c>
      <c r="T285" s="123">
        <f>SUM(T286:T297)</f>
        <v>0</v>
      </c>
      <c r="AR285" s="117" t="s">
        <v>92</v>
      </c>
      <c r="AT285" s="124" t="s">
        <v>81</v>
      </c>
      <c r="AU285" s="124" t="s">
        <v>90</v>
      </c>
      <c r="AY285" s="117" t="s">
        <v>130</v>
      </c>
      <c r="BK285" s="125">
        <f>SUM(BK286:BK297)</f>
        <v>0</v>
      </c>
    </row>
    <row r="286" spans="2:65" s="1" customFormat="1" ht="16.5" customHeight="1">
      <c r="B286" s="33"/>
      <c r="C286" s="128" t="s">
        <v>481</v>
      </c>
      <c r="D286" s="128" t="s">
        <v>133</v>
      </c>
      <c r="E286" s="129" t="s">
        <v>482</v>
      </c>
      <c r="F286" s="130" t="s">
        <v>483</v>
      </c>
      <c r="G286" s="131" t="s">
        <v>193</v>
      </c>
      <c r="H286" s="132">
        <v>1.331</v>
      </c>
      <c r="I286" s="133"/>
      <c r="J286" s="134">
        <f>ROUND(I286*H286,2)</f>
        <v>0</v>
      </c>
      <c r="K286" s="130" t="s">
        <v>194</v>
      </c>
      <c r="L286" s="33"/>
      <c r="M286" s="135" t="s">
        <v>44</v>
      </c>
      <c r="N286" s="136" t="s">
        <v>53</v>
      </c>
      <c r="P286" s="137">
        <f>O286*H286</f>
        <v>0</v>
      </c>
      <c r="Q286" s="137">
        <v>1.3999999999999999E-4</v>
      </c>
      <c r="R286" s="137">
        <f>Q286*H286</f>
        <v>1.8633999999999998E-4</v>
      </c>
      <c r="S286" s="137">
        <v>0</v>
      </c>
      <c r="T286" s="138">
        <f>S286*H286</f>
        <v>0</v>
      </c>
      <c r="AR286" s="139" t="s">
        <v>280</v>
      </c>
      <c r="AT286" s="139" t="s">
        <v>133</v>
      </c>
      <c r="AU286" s="139" t="s">
        <v>92</v>
      </c>
      <c r="AY286" s="17" t="s">
        <v>130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7" t="s">
        <v>90</v>
      </c>
      <c r="BK286" s="140">
        <f>ROUND(I286*H286,2)</f>
        <v>0</v>
      </c>
      <c r="BL286" s="17" t="s">
        <v>280</v>
      </c>
      <c r="BM286" s="139" t="s">
        <v>484</v>
      </c>
    </row>
    <row r="287" spans="2:65" s="1" customFormat="1" ht="10.199999999999999">
      <c r="B287" s="33"/>
      <c r="D287" s="155" t="s">
        <v>196</v>
      </c>
      <c r="F287" s="156" t="s">
        <v>485</v>
      </c>
      <c r="I287" s="143"/>
      <c r="L287" s="33"/>
      <c r="M287" s="144"/>
      <c r="T287" s="54"/>
      <c r="AT287" s="17" t="s">
        <v>196</v>
      </c>
      <c r="AU287" s="17" t="s">
        <v>92</v>
      </c>
    </row>
    <row r="288" spans="2:65" s="13" customFormat="1" ht="10.199999999999999">
      <c r="B288" s="157"/>
      <c r="D288" s="141" t="s">
        <v>152</v>
      </c>
      <c r="E288" s="158" t="s">
        <v>44</v>
      </c>
      <c r="F288" s="159" t="s">
        <v>456</v>
      </c>
      <c r="H288" s="158" t="s">
        <v>44</v>
      </c>
      <c r="I288" s="160"/>
      <c r="L288" s="157"/>
      <c r="M288" s="161"/>
      <c r="T288" s="162"/>
      <c r="AT288" s="158" t="s">
        <v>152</v>
      </c>
      <c r="AU288" s="158" t="s">
        <v>92</v>
      </c>
      <c r="AV288" s="13" t="s">
        <v>90</v>
      </c>
      <c r="AW288" s="13" t="s">
        <v>42</v>
      </c>
      <c r="AX288" s="13" t="s">
        <v>82</v>
      </c>
      <c r="AY288" s="158" t="s">
        <v>130</v>
      </c>
    </row>
    <row r="289" spans="2:65" s="12" customFormat="1" ht="10.199999999999999">
      <c r="B289" s="145"/>
      <c r="D289" s="141" t="s">
        <v>152</v>
      </c>
      <c r="E289" s="146" t="s">
        <v>44</v>
      </c>
      <c r="F289" s="147" t="s">
        <v>486</v>
      </c>
      <c r="H289" s="148">
        <v>1.331</v>
      </c>
      <c r="I289" s="149"/>
      <c r="L289" s="145"/>
      <c r="M289" s="150"/>
      <c r="T289" s="151"/>
      <c r="AT289" s="146" t="s">
        <v>152</v>
      </c>
      <c r="AU289" s="146" t="s">
        <v>92</v>
      </c>
      <c r="AV289" s="12" t="s">
        <v>92</v>
      </c>
      <c r="AW289" s="12" t="s">
        <v>42</v>
      </c>
      <c r="AX289" s="12" t="s">
        <v>90</v>
      </c>
      <c r="AY289" s="146" t="s">
        <v>130</v>
      </c>
    </row>
    <row r="290" spans="2:65" s="1" customFormat="1" ht="16.5" customHeight="1">
      <c r="B290" s="33"/>
      <c r="C290" s="128" t="s">
        <v>487</v>
      </c>
      <c r="D290" s="128" t="s">
        <v>133</v>
      </c>
      <c r="E290" s="129" t="s">
        <v>488</v>
      </c>
      <c r="F290" s="130" t="s">
        <v>489</v>
      </c>
      <c r="G290" s="131" t="s">
        <v>193</v>
      </c>
      <c r="H290" s="132">
        <v>1.331</v>
      </c>
      <c r="I290" s="133"/>
      <c r="J290" s="134">
        <f>ROUND(I290*H290,2)</f>
        <v>0</v>
      </c>
      <c r="K290" s="130" t="s">
        <v>194</v>
      </c>
      <c r="L290" s="33"/>
      <c r="M290" s="135" t="s">
        <v>44</v>
      </c>
      <c r="N290" s="136" t="s">
        <v>53</v>
      </c>
      <c r="P290" s="137">
        <f>O290*H290</f>
        <v>0</v>
      </c>
      <c r="Q290" s="137">
        <v>1.3999999999999999E-4</v>
      </c>
      <c r="R290" s="137">
        <f>Q290*H290</f>
        <v>1.8633999999999998E-4</v>
      </c>
      <c r="S290" s="137">
        <v>0</v>
      </c>
      <c r="T290" s="138">
        <f>S290*H290</f>
        <v>0</v>
      </c>
      <c r="AR290" s="139" t="s">
        <v>280</v>
      </c>
      <c r="AT290" s="139" t="s">
        <v>133</v>
      </c>
      <c r="AU290" s="139" t="s">
        <v>92</v>
      </c>
      <c r="AY290" s="17" t="s">
        <v>130</v>
      </c>
      <c r="BE290" s="140">
        <f>IF(N290="základní",J290,0)</f>
        <v>0</v>
      </c>
      <c r="BF290" s="140">
        <f>IF(N290="snížená",J290,0)</f>
        <v>0</v>
      </c>
      <c r="BG290" s="140">
        <f>IF(N290="zákl. přenesená",J290,0)</f>
        <v>0</v>
      </c>
      <c r="BH290" s="140">
        <f>IF(N290="sníž. přenesená",J290,0)</f>
        <v>0</v>
      </c>
      <c r="BI290" s="140">
        <f>IF(N290="nulová",J290,0)</f>
        <v>0</v>
      </c>
      <c r="BJ290" s="17" t="s">
        <v>90</v>
      </c>
      <c r="BK290" s="140">
        <f>ROUND(I290*H290,2)</f>
        <v>0</v>
      </c>
      <c r="BL290" s="17" t="s">
        <v>280</v>
      </c>
      <c r="BM290" s="139" t="s">
        <v>490</v>
      </c>
    </row>
    <row r="291" spans="2:65" s="1" customFormat="1" ht="10.199999999999999">
      <c r="B291" s="33"/>
      <c r="D291" s="155" t="s">
        <v>196</v>
      </c>
      <c r="F291" s="156" t="s">
        <v>491</v>
      </c>
      <c r="I291" s="143"/>
      <c r="L291" s="33"/>
      <c r="M291" s="144"/>
      <c r="T291" s="54"/>
      <c r="AT291" s="17" t="s">
        <v>196</v>
      </c>
      <c r="AU291" s="17" t="s">
        <v>92</v>
      </c>
    </row>
    <row r="292" spans="2:65" s="13" customFormat="1" ht="10.199999999999999">
      <c r="B292" s="157"/>
      <c r="D292" s="141" t="s">
        <v>152</v>
      </c>
      <c r="E292" s="158" t="s">
        <v>44</v>
      </c>
      <c r="F292" s="159" t="s">
        <v>456</v>
      </c>
      <c r="H292" s="158" t="s">
        <v>44</v>
      </c>
      <c r="I292" s="160"/>
      <c r="L292" s="157"/>
      <c r="M292" s="161"/>
      <c r="T292" s="162"/>
      <c r="AT292" s="158" t="s">
        <v>152</v>
      </c>
      <c r="AU292" s="158" t="s">
        <v>92</v>
      </c>
      <c r="AV292" s="13" t="s">
        <v>90</v>
      </c>
      <c r="AW292" s="13" t="s">
        <v>42</v>
      </c>
      <c r="AX292" s="13" t="s">
        <v>82</v>
      </c>
      <c r="AY292" s="158" t="s">
        <v>130</v>
      </c>
    </row>
    <row r="293" spans="2:65" s="12" customFormat="1" ht="10.199999999999999">
      <c r="B293" s="145"/>
      <c r="D293" s="141" t="s">
        <v>152</v>
      </c>
      <c r="E293" s="146" t="s">
        <v>44</v>
      </c>
      <c r="F293" s="147" t="s">
        <v>486</v>
      </c>
      <c r="H293" s="148">
        <v>1.331</v>
      </c>
      <c r="I293" s="149"/>
      <c r="L293" s="145"/>
      <c r="M293" s="150"/>
      <c r="T293" s="151"/>
      <c r="AT293" s="146" t="s">
        <v>152</v>
      </c>
      <c r="AU293" s="146" t="s">
        <v>92</v>
      </c>
      <c r="AV293" s="12" t="s">
        <v>92</v>
      </c>
      <c r="AW293" s="12" t="s">
        <v>42</v>
      </c>
      <c r="AX293" s="12" t="s">
        <v>90</v>
      </c>
      <c r="AY293" s="146" t="s">
        <v>130</v>
      </c>
    </row>
    <row r="294" spans="2:65" s="1" customFormat="1" ht="16.5" customHeight="1">
      <c r="B294" s="33"/>
      <c r="C294" s="128" t="s">
        <v>492</v>
      </c>
      <c r="D294" s="128" t="s">
        <v>133</v>
      </c>
      <c r="E294" s="129" t="s">
        <v>493</v>
      </c>
      <c r="F294" s="130" t="s">
        <v>494</v>
      </c>
      <c r="G294" s="131" t="s">
        <v>193</v>
      </c>
      <c r="H294" s="132">
        <v>1.331</v>
      </c>
      <c r="I294" s="133"/>
      <c r="J294" s="134">
        <f>ROUND(I294*H294,2)</f>
        <v>0</v>
      </c>
      <c r="K294" s="130" t="s">
        <v>194</v>
      </c>
      <c r="L294" s="33"/>
      <c r="M294" s="135" t="s">
        <v>44</v>
      </c>
      <c r="N294" s="136" t="s">
        <v>53</v>
      </c>
      <c r="P294" s="137">
        <f>O294*H294</f>
        <v>0</v>
      </c>
      <c r="Q294" s="137">
        <v>2.3000000000000001E-4</v>
      </c>
      <c r="R294" s="137">
        <f>Q294*H294</f>
        <v>3.0613E-4</v>
      </c>
      <c r="S294" s="137">
        <v>0</v>
      </c>
      <c r="T294" s="138">
        <f>S294*H294</f>
        <v>0</v>
      </c>
      <c r="AR294" s="139" t="s">
        <v>280</v>
      </c>
      <c r="AT294" s="139" t="s">
        <v>133</v>
      </c>
      <c r="AU294" s="139" t="s">
        <v>92</v>
      </c>
      <c r="AY294" s="17" t="s">
        <v>130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7" t="s">
        <v>90</v>
      </c>
      <c r="BK294" s="140">
        <f>ROUND(I294*H294,2)</f>
        <v>0</v>
      </c>
      <c r="BL294" s="17" t="s">
        <v>280</v>
      </c>
      <c r="BM294" s="139" t="s">
        <v>495</v>
      </c>
    </row>
    <row r="295" spans="2:65" s="1" customFormat="1" ht="10.199999999999999">
      <c r="B295" s="33"/>
      <c r="D295" s="155" t="s">
        <v>196</v>
      </c>
      <c r="F295" s="156" t="s">
        <v>496</v>
      </c>
      <c r="I295" s="143"/>
      <c r="L295" s="33"/>
      <c r="M295" s="144"/>
      <c r="T295" s="54"/>
      <c r="AT295" s="17" t="s">
        <v>196</v>
      </c>
      <c r="AU295" s="17" t="s">
        <v>92</v>
      </c>
    </row>
    <row r="296" spans="2:65" s="13" customFormat="1" ht="10.199999999999999">
      <c r="B296" s="157"/>
      <c r="D296" s="141" t="s">
        <v>152</v>
      </c>
      <c r="E296" s="158" t="s">
        <v>44</v>
      </c>
      <c r="F296" s="159" t="s">
        <v>456</v>
      </c>
      <c r="H296" s="158" t="s">
        <v>44</v>
      </c>
      <c r="I296" s="160"/>
      <c r="L296" s="157"/>
      <c r="M296" s="161"/>
      <c r="T296" s="162"/>
      <c r="AT296" s="158" t="s">
        <v>152</v>
      </c>
      <c r="AU296" s="158" t="s">
        <v>92</v>
      </c>
      <c r="AV296" s="13" t="s">
        <v>90</v>
      </c>
      <c r="AW296" s="13" t="s">
        <v>42</v>
      </c>
      <c r="AX296" s="13" t="s">
        <v>82</v>
      </c>
      <c r="AY296" s="158" t="s">
        <v>130</v>
      </c>
    </row>
    <row r="297" spans="2:65" s="12" customFormat="1" ht="10.199999999999999">
      <c r="B297" s="145"/>
      <c r="D297" s="141" t="s">
        <v>152</v>
      </c>
      <c r="E297" s="146" t="s">
        <v>44</v>
      </c>
      <c r="F297" s="147" t="s">
        <v>486</v>
      </c>
      <c r="H297" s="148">
        <v>1.331</v>
      </c>
      <c r="I297" s="149"/>
      <c r="L297" s="145"/>
      <c r="M297" s="150"/>
      <c r="T297" s="151"/>
      <c r="AT297" s="146" t="s">
        <v>152</v>
      </c>
      <c r="AU297" s="146" t="s">
        <v>92</v>
      </c>
      <c r="AV297" s="12" t="s">
        <v>92</v>
      </c>
      <c r="AW297" s="12" t="s">
        <v>42</v>
      </c>
      <c r="AX297" s="12" t="s">
        <v>90</v>
      </c>
      <c r="AY297" s="146" t="s">
        <v>130</v>
      </c>
    </row>
    <row r="298" spans="2:65" s="11" customFormat="1" ht="25.95" customHeight="1">
      <c r="B298" s="116"/>
      <c r="D298" s="117" t="s">
        <v>81</v>
      </c>
      <c r="E298" s="118" t="s">
        <v>302</v>
      </c>
      <c r="F298" s="118" t="s">
        <v>497</v>
      </c>
      <c r="I298" s="119"/>
      <c r="J298" s="120">
        <f>BK298</f>
        <v>0</v>
      </c>
      <c r="L298" s="116"/>
      <c r="M298" s="121"/>
      <c r="P298" s="122">
        <f>P299+P304</f>
        <v>0</v>
      </c>
      <c r="R298" s="122">
        <f>R299+R304</f>
        <v>0.18237000000000003</v>
      </c>
      <c r="T298" s="123">
        <f>T299+T304</f>
        <v>6.3029999999999999</v>
      </c>
      <c r="AR298" s="117" t="s">
        <v>144</v>
      </c>
      <c r="AT298" s="124" t="s">
        <v>81</v>
      </c>
      <c r="AU298" s="124" t="s">
        <v>82</v>
      </c>
      <c r="AY298" s="117" t="s">
        <v>130</v>
      </c>
      <c r="BK298" s="125">
        <f>BK299+BK304</f>
        <v>0</v>
      </c>
    </row>
    <row r="299" spans="2:65" s="11" customFormat="1" ht="22.8" customHeight="1">
      <c r="B299" s="116"/>
      <c r="D299" s="117" t="s">
        <v>81</v>
      </c>
      <c r="E299" s="126" t="s">
        <v>498</v>
      </c>
      <c r="F299" s="126" t="s">
        <v>499</v>
      </c>
      <c r="I299" s="119"/>
      <c r="J299" s="127">
        <f>BK299</f>
        <v>0</v>
      </c>
      <c r="L299" s="116"/>
      <c r="M299" s="121"/>
      <c r="P299" s="122">
        <f>SUM(P300:P303)</f>
        <v>0</v>
      </c>
      <c r="R299" s="122">
        <f>SUM(R300:R303)</f>
        <v>4.0000000000000002E-4</v>
      </c>
      <c r="T299" s="123">
        <f>SUM(T300:T303)</f>
        <v>0</v>
      </c>
      <c r="AR299" s="117" t="s">
        <v>144</v>
      </c>
      <c r="AT299" s="124" t="s">
        <v>81</v>
      </c>
      <c r="AU299" s="124" t="s">
        <v>90</v>
      </c>
      <c r="AY299" s="117" t="s">
        <v>130</v>
      </c>
      <c r="BK299" s="125">
        <f>SUM(BK300:BK303)</f>
        <v>0</v>
      </c>
    </row>
    <row r="300" spans="2:65" s="1" customFormat="1" ht="16.5" customHeight="1">
      <c r="B300" s="33"/>
      <c r="C300" s="128" t="s">
        <v>500</v>
      </c>
      <c r="D300" s="128" t="s">
        <v>133</v>
      </c>
      <c r="E300" s="129" t="s">
        <v>501</v>
      </c>
      <c r="F300" s="130" t="s">
        <v>502</v>
      </c>
      <c r="G300" s="131" t="s">
        <v>236</v>
      </c>
      <c r="H300" s="132">
        <v>2</v>
      </c>
      <c r="I300" s="133"/>
      <c r="J300" s="134">
        <f>ROUND(I300*H300,2)</f>
        <v>0</v>
      </c>
      <c r="K300" s="130" t="s">
        <v>194</v>
      </c>
      <c r="L300" s="33"/>
      <c r="M300" s="135" t="s">
        <v>44</v>
      </c>
      <c r="N300" s="136" t="s">
        <v>53</v>
      </c>
      <c r="P300" s="137">
        <f>O300*H300</f>
        <v>0</v>
      </c>
      <c r="Q300" s="137">
        <v>0</v>
      </c>
      <c r="R300" s="137">
        <f>Q300*H300</f>
        <v>0</v>
      </c>
      <c r="S300" s="137">
        <v>0</v>
      </c>
      <c r="T300" s="138">
        <f>S300*H300</f>
        <v>0</v>
      </c>
      <c r="AR300" s="139" t="s">
        <v>503</v>
      </c>
      <c r="AT300" s="139" t="s">
        <v>133</v>
      </c>
      <c r="AU300" s="139" t="s">
        <v>92</v>
      </c>
      <c r="AY300" s="17" t="s">
        <v>130</v>
      </c>
      <c r="BE300" s="140">
        <f>IF(N300="základní",J300,0)</f>
        <v>0</v>
      </c>
      <c r="BF300" s="140">
        <f>IF(N300="snížená",J300,0)</f>
        <v>0</v>
      </c>
      <c r="BG300" s="140">
        <f>IF(N300="zákl. přenesená",J300,0)</f>
        <v>0</v>
      </c>
      <c r="BH300" s="140">
        <f>IF(N300="sníž. přenesená",J300,0)</f>
        <v>0</v>
      </c>
      <c r="BI300" s="140">
        <f>IF(N300="nulová",J300,0)</f>
        <v>0</v>
      </c>
      <c r="BJ300" s="17" t="s">
        <v>90</v>
      </c>
      <c r="BK300" s="140">
        <f>ROUND(I300*H300,2)</f>
        <v>0</v>
      </c>
      <c r="BL300" s="17" t="s">
        <v>503</v>
      </c>
      <c r="BM300" s="139" t="s">
        <v>504</v>
      </c>
    </row>
    <row r="301" spans="2:65" s="1" customFormat="1" ht="10.199999999999999">
      <c r="B301" s="33"/>
      <c r="D301" s="155" t="s">
        <v>196</v>
      </c>
      <c r="F301" s="156" t="s">
        <v>505</v>
      </c>
      <c r="I301" s="143"/>
      <c r="L301" s="33"/>
      <c r="M301" s="144"/>
      <c r="T301" s="54"/>
      <c r="AT301" s="17" t="s">
        <v>196</v>
      </c>
      <c r="AU301" s="17" t="s">
        <v>92</v>
      </c>
    </row>
    <row r="302" spans="2:65" s="12" customFormat="1" ht="10.199999999999999">
      <c r="B302" s="145"/>
      <c r="D302" s="141" t="s">
        <v>152</v>
      </c>
      <c r="E302" s="146" t="s">
        <v>44</v>
      </c>
      <c r="F302" s="147" t="s">
        <v>92</v>
      </c>
      <c r="H302" s="148">
        <v>2</v>
      </c>
      <c r="I302" s="149"/>
      <c r="L302" s="145"/>
      <c r="M302" s="150"/>
      <c r="T302" s="151"/>
      <c r="AT302" s="146" t="s">
        <v>152</v>
      </c>
      <c r="AU302" s="146" t="s">
        <v>92</v>
      </c>
      <c r="AV302" s="12" t="s">
        <v>92</v>
      </c>
      <c r="AW302" s="12" t="s">
        <v>42</v>
      </c>
      <c r="AX302" s="12" t="s">
        <v>90</v>
      </c>
      <c r="AY302" s="146" t="s">
        <v>130</v>
      </c>
    </row>
    <row r="303" spans="2:65" s="1" customFormat="1" ht="16.5" customHeight="1">
      <c r="B303" s="33"/>
      <c r="C303" s="170" t="s">
        <v>506</v>
      </c>
      <c r="D303" s="170" t="s">
        <v>302</v>
      </c>
      <c r="E303" s="171" t="s">
        <v>507</v>
      </c>
      <c r="F303" s="172" t="s">
        <v>508</v>
      </c>
      <c r="G303" s="173" t="s">
        <v>236</v>
      </c>
      <c r="H303" s="174">
        <v>2</v>
      </c>
      <c r="I303" s="175"/>
      <c r="J303" s="176">
        <f>ROUND(I303*H303,2)</f>
        <v>0</v>
      </c>
      <c r="K303" s="172" t="s">
        <v>194</v>
      </c>
      <c r="L303" s="177"/>
      <c r="M303" s="178" t="s">
        <v>44</v>
      </c>
      <c r="N303" s="179" t="s">
        <v>53</v>
      </c>
      <c r="P303" s="137">
        <f>O303*H303</f>
        <v>0</v>
      </c>
      <c r="Q303" s="137">
        <v>2.0000000000000001E-4</v>
      </c>
      <c r="R303" s="137">
        <f>Q303*H303</f>
        <v>4.0000000000000002E-4</v>
      </c>
      <c r="S303" s="137">
        <v>0</v>
      </c>
      <c r="T303" s="138">
        <f>S303*H303</f>
        <v>0</v>
      </c>
      <c r="AR303" s="139" t="s">
        <v>509</v>
      </c>
      <c r="AT303" s="139" t="s">
        <v>302</v>
      </c>
      <c r="AU303" s="139" t="s">
        <v>92</v>
      </c>
      <c r="AY303" s="17" t="s">
        <v>130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7" t="s">
        <v>90</v>
      </c>
      <c r="BK303" s="140">
        <f>ROUND(I303*H303,2)</f>
        <v>0</v>
      </c>
      <c r="BL303" s="17" t="s">
        <v>509</v>
      </c>
      <c r="BM303" s="139" t="s">
        <v>510</v>
      </c>
    </row>
    <row r="304" spans="2:65" s="11" customFormat="1" ht="22.8" customHeight="1">
      <c r="B304" s="116"/>
      <c r="D304" s="117" t="s">
        <v>81</v>
      </c>
      <c r="E304" s="126" t="s">
        <v>511</v>
      </c>
      <c r="F304" s="126" t="s">
        <v>512</v>
      </c>
      <c r="I304" s="119"/>
      <c r="J304" s="127">
        <f>BK304</f>
        <v>0</v>
      </c>
      <c r="L304" s="116"/>
      <c r="M304" s="121"/>
      <c r="P304" s="122">
        <f>SUM(P305:P388)</f>
        <v>0</v>
      </c>
      <c r="R304" s="122">
        <f>SUM(R305:R388)</f>
        <v>0.18197000000000002</v>
      </c>
      <c r="T304" s="123">
        <f>SUM(T305:T388)</f>
        <v>6.3029999999999999</v>
      </c>
      <c r="AR304" s="117" t="s">
        <v>144</v>
      </c>
      <c r="AT304" s="124" t="s">
        <v>81</v>
      </c>
      <c r="AU304" s="124" t="s">
        <v>90</v>
      </c>
      <c r="AY304" s="117" t="s">
        <v>130</v>
      </c>
      <c r="BK304" s="125">
        <f>SUM(BK305:BK388)</f>
        <v>0</v>
      </c>
    </row>
    <row r="305" spans="2:65" s="1" customFormat="1" ht="24.15" customHeight="1">
      <c r="B305" s="33"/>
      <c r="C305" s="128" t="s">
        <v>513</v>
      </c>
      <c r="D305" s="128" t="s">
        <v>133</v>
      </c>
      <c r="E305" s="129" t="s">
        <v>514</v>
      </c>
      <c r="F305" s="130" t="s">
        <v>515</v>
      </c>
      <c r="G305" s="131" t="s">
        <v>193</v>
      </c>
      <c r="H305" s="132">
        <v>14</v>
      </c>
      <c r="I305" s="133"/>
      <c r="J305" s="134">
        <f>ROUND(I305*H305,2)</f>
        <v>0</v>
      </c>
      <c r="K305" s="130" t="s">
        <v>194</v>
      </c>
      <c r="L305" s="33"/>
      <c r="M305" s="135" t="s">
        <v>44</v>
      </c>
      <c r="N305" s="136" t="s">
        <v>53</v>
      </c>
      <c r="P305" s="137">
        <f>O305*H305</f>
        <v>0</v>
      </c>
      <c r="Q305" s="137">
        <v>0</v>
      </c>
      <c r="R305" s="137">
        <f>Q305*H305</f>
        <v>0</v>
      </c>
      <c r="S305" s="137">
        <v>0</v>
      </c>
      <c r="T305" s="138">
        <f>S305*H305</f>
        <v>0</v>
      </c>
      <c r="AR305" s="139" t="s">
        <v>503</v>
      </c>
      <c r="AT305" s="139" t="s">
        <v>133</v>
      </c>
      <c r="AU305" s="139" t="s">
        <v>92</v>
      </c>
      <c r="AY305" s="17" t="s">
        <v>130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7" t="s">
        <v>90</v>
      </c>
      <c r="BK305" s="140">
        <f>ROUND(I305*H305,2)</f>
        <v>0</v>
      </c>
      <c r="BL305" s="17" t="s">
        <v>503</v>
      </c>
      <c r="BM305" s="139" t="s">
        <v>516</v>
      </c>
    </row>
    <row r="306" spans="2:65" s="1" customFormat="1" ht="10.199999999999999">
      <c r="B306" s="33"/>
      <c r="D306" s="155" t="s">
        <v>196</v>
      </c>
      <c r="F306" s="156" t="s">
        <v>517</v>
      </c>
      <c r="I306" s="143"/>
      <c r="L306" s="33"/>
      <c r="M306" s="144"/>
      <c r="T306" s="54"/>
      <c r="AT306" s="17" t="s">
        <v>196</v>
      </c>
      <c r="AU306" s="17" t="s">
        <v>92</v>
      </c>
    </row>
    <row r="307" spans="2:65" s="12" customFormat="1" ht="10.199999999999999">
      <c r="B307" s="145"/>
      <c r="D307" s="141" t="s">
        <v>152</v>
      </c>
      <c r="E307" s="146" t="s">
        <v>44</v>
      </c>
      <c r="F307" s="147" t="s">
        <v>518</v>
      </c>
      <c r="H307" s="148">
        <v>14</v>
      </c>
      <c r="I307" s="149"/>
      <c r="L307" s="145"/>
      <c r="M307" s="150"/>
      <c r="T307" s="151"/>
      <c r="AT307" s="146" t="s">
        <v>152</v>
      </c>
      <c r="AU307" s="146" t="s">
        <v>92</v>
      </c>
      <c r="AV307" s="12" t="s">
        <v>92</v>
      </c>
      <c r="AW307" s="12" t="s">
        <v>42</v>
      </c>
      <c r="AX307" s="12" t="s">
        <v>90</v>
      </c>
      <c r="AY307" s="146" t="s">
        <v>130</v>
      </c>
    </row>
    <row r="308" spans="2:65" s="1" customFormat="1" ht="16.5" customHeight="1">
      <c r="B308" s="33"/>
      <c r="C308" s="128" t="s">
        <v>519</v>
      </c>
      <c r="D308" s="128" t="s">
        <v>133</v>
      </c>
      <c r="E308" s="129" t="s">
        <v>520</v>
      </c>
      <c r="F308" s="130" t="s">
        <v>521</v>
      </c>
      <c r="G308" s="131" t="s">
        <v>522</v>
      </c>
      <c r="H308" s="132">
        <v>6</v>
      </c>
      <c r="I308" s="133"/>
      <c r="J308" s="134">
        <f>ROUND(I308*H308,2)</f>
        <v>0</v>
      </c>
      <c r="K308" s="130" t="s">
        <v>194</v>
      </c>
      <c r="L308" s="33"/>
      <c r="M308" s="135" t="s">
        <v>44</v>
      </c>
      <c r="N308" s="136" t="s">
        <v>53</v>
      </c>
      <c r="P308" s="137">
        <f>O308*H308</f>
        <v>0</v>
      </c>
      <c r="Q308" s="137">
        <v>0</v>
      </c>
      <c r="R308" s="137">
        <f>Q308*H308</f>
        <v>0</v>
      </c>
      <c r="S308" s="137">
        <v>0</v>
      </c>
      <c r="T308" s="138">
        <f>S308*H308</f>
        <v>0</v>
      </c>
      <c r="AR308" s="139" t="s">
        <v>503</v>
      </c>
      <c r="AT308" s="139" t="s">
        <v>133</v>
      </c>
      <c r="AU308" s="139" t="s">
        <v>92</v>
      </c>
      <c r="AY308" s="17" t="s">
        <v>130</v>
      </c>
      <c r="BE308" s="140">
        <f>IF(N308="základní",J308,0)</f>
        <v>0</v>
      </c>
      <c r="BF308" s="140">
        <f>IF(N308="snížená",J308,0)</f>
        <v>0</v>
      </c>
      <c r="BG308" s="140">
        <f>IF(N308="zákl. přenesená",J308,0)</f>
        <v>0</v>
      </c>
      <c r="BH308" s="140">
        <f>IF(N308="sníž. přenesená",J308,0)</f>
        <v>0</v>
      </c>
      <c r="BI308" s="140">
        <f>IF(N308="nulová",J308,0)</f>
        <v>0</v>
      </c>
      <c r="BJ308" s="17" t="s">
        <v>90</v>
      </c>
      <c r="BK308" s="140">
        <f>ROUND(I308*H308,2)</f>
        <v>0</v>
      </c>
      <c r="BL308" s="17" t="s">
        <v>503</v>
      </c>
      <c r="BM308" s="139" t="s">
        <v>523</v>
      </c>
    </row>
    <row r="309" spans="2:65" s="1" customFormat="1" ht="10.199999999999999">
      <c r="B309" s="33"/>
      <c r="D309" s="155" t="s">
        <v>196</v>
      </c>
      <c r="F309" s="156" t="s">
        <v>524</v>
      </c>
      <c r="I309" s="143"/>
      <c r="L309" s="33"/>
      <c r="M309" s="144"/>
      <c r="T309" s="54"/>
      <c r="AT309" s="17" t="s">
        <v>196</v>
      </c>
      <c r="AU309" s="17" t="s">
        <v>92</v>
      </c>
    </row>
    <row r="310" spans="2:65" s="12" customFormat="1" ht="10.199999999999999">
      <c r="B310" s="145"/>
      <c r="D310" s="141" t="s">
        <v>152</v>
      </c>
      <c r="E310" s="146" t="s">
        <v>44</v>
      </c>
      <c r="F310" s="147" t="s">
        <v>525</v>
      </c>
      <c r="H310" s="148">
        <v>6</v>
      </c>
      <c r="I310" s="149"/>
      <c r="L310" s="145"/>
      <c r="M310" s="150"/>
      <c r="T310" s="151"/>
      <c r="AT310" s="146" t="s">
        <v>152</v>
      </c>
      <c r="AU310" s="146" t="s">
        <v>92</v>
      </c>
      <c r="AV310" s="12" t="s">
        <v>92</v>
      </c>
      <c r="AW310" s="12" t="s">
        <v>42</v>
      </c>
      <c r="AX310" s="12" t="s">
        <v>90</v>
      </c>
      <c r="AY310" s="146" t="s">
        <v>130</v>
      </c>
    </row>
    <row r="311" spans="2:65" s="1" customFormat="1" ht="33" customHeight="1">
      <c r="B311" s="33"/>
      <c r="C311" s="128" t="s">
        <v>526</v>
      </c>
      <c r="D311" s="128" t="s">
        <v>133</v>
      </c>
      <c r="E311" s="129" t="s">
        <v>527</v>
      </c>
      <c r="F311" s="130" t="s">
        <v>528</v>
      </c>
      <c r="G311" s="131" t="s">
        <v>205</v>
      </c>
      <c r="H311" s="132">
        <v>30</v>
      </c>
      <c r="I311" s="133"/>
      <c r="J311" s="134">
        <f>ROUND(I311*H311,2)</f>
        <v>0</v>
      </c>
      <c r="K311" s="130" t="s">
        <v>194</v>
      </c>
      <c r="L311" s="33"/>
      <c r="M311" s="135" t="s">
        <v>44</v>
      </c>
      <c r="N311" s="136" t="s">
        <v>53</v>
      </c>
      <c r="P311" s="137">
        <f>O311*H311</f>
        <v>0</v>
      </c>
      <c r="Q311" s="137">
        <v>0</v>
      </c>
      <c r="R311" s="137">
        <f>Q311*H311</f>
        <v>0</v>
      </c>
      <c r="S311" s="137">
        <v>0</v>
      </c>
      <c r="T311" s="138">
        <f>S311*H311</f>
        <v>0</v>
      </c>
      <c r="AR311" s="139" t="s">
        <v>503</v>
      </c>
      <c r="AT311" s="139" t="s">
        <v>133</v>
      </c>
      <c r="AU311" s="139" t="s">
        <v>92</v>
      </c>
      <c r="AY311" s="17" t="s">
        <v>130</v>
      </c>
      <c r="BE311" s="140">
        <f>IF(N311="základní",J311,0)</f>
        <v>0</v>
      </c>
      <c r="BF311" s="140">
        <f>IF(N311="snížená",J311,0)</f>
        <v>0</v>
      </c>
      <c r="BG311" s="140">
        <f>IF(N311="zákl. přenesená",J311,0)</f>
        <v>0</v>
      </c>
      <c r="BH311" s="140">
        <f>IF(N311="sníž. přenesená",J311,0)</f>
        <v>0</v>
      </c>
      <c r="BI311" s="140">
        <f>IF(N311="nulová",J311,0)</f>
        <v>0</v>
      </c>
      <c r="BJ311" s="17" t="s">
        <v>90</v>
      </c>
      <c r="BK311" s="140">
        <f>ROUND(I311*H311,2)</f>
        <v>0</v>
      </c>
      <c r="BL311" s="17" t="s">
        <v>503</v>
      </c>
      <c r="BM311" s="139" t="s">
        <v>529</v>
      </c>
    </row>
    <row r="312" spans="2:65" s="1" customFormat="1" ht="10.199999999999999">
      <c r="B312" s="33"/>
      <c r="D312" s="155" t="s">
        <v>196</v>
      </c>
      <c r="F312" s="156" t="s">
        <v>530</v>
      </c>
      <c r="I312" s="143"/>
      <c r="L312" s="33"/>
      <c r="M312" s="144"/>
      <c r="T312" s="54"/>
      <c r="AT312" s="17" t="s">
        <v>196</v>
      </c>
      <c r="AU312" s="17" t="s">
        <v>92</v>
      </c>
    </row>
    <row r="313" spans="2:65" s="12" customFormat="1" ht="10.199999999999999">
      <c r="B313" s="145"/>
      <c r="D313" s="141" t="s">
        <v>152</v>
      </c>
      <c r="E313" s="146" t="s">
        <v>44</v>
      </c>
      <c r="F313" s="147" t="s">
        <v>369</v>
      </c>
      <c r="H313" s="148">
        <v>30</v>
      </c>
      <c r="I313" s="149"/>
      <c r="L313" s="145"/>
      <c r="M313" s="150"/>
      <c r="T313" s="151"/>
      <c r="AT313" s="146" t="s">
        <v>152</v>
      </c>
      <c r="AU313" s="146" t="s">
        <v>92</v>
      </c>
      <c r="AV313" s="12" t="s">
        <v>92</v>
      </c>
      <c r="AW313" s="12" t="s">
        <v>42</v>
      </c>
      <c r="AX313" s="12" t="s">
        <v>90</v>
      </c>
      <c r="AY313" s="146" t="s">
        <v>130</v>
      </c>
    </row>
    <row r="314" spans="2:65" s="1" customFormat="1" ht="16.5" customHeight="1">
      <c r="B314" s="33"/>
      <c r="C314" s="128" t="s">
        <v>531</v>
      </c>
      <c r="D314" s="128" t="s">
        <v>133</v>
      </c>
      <c r="E314" s="129" t="s">
        <v>532</v>
      </c>
      <c r="F314" s="130" t="s">
        <v>533</v>
      </c>
      <c r="G314" s="131" t="s">
        <v>212</v>
      </c>
      <c r="H314" s="132">
        <v>0.5</v>
      </c>
      <c r="I314" s="133"/>
      <c r="J314" s="134">
        <f>ROUND(I314*H314,2)</f>
        <v>0</v>
      </c>
      <c r="K314" s="130" t="s">
        <v>194</v>
      </c>
      <c r="L314" s="33"/>
      <c r="M314" s="135" t="s">
        <v>44</v>
      </c>
      <c r="N314" s="136" t="s">
        <v>53</v>
      </c>
      <c r="P314" s="137">
        <f>O314*H314</f>
        <v>0</v>
      </c>
      <c r="Q314" s="137">
        <v>0</v>
      </c>
      <c r="R314" s="137">
        <f>Q314*H314</f>
        <v>0</v>
      </c>
      <c r="S314" s="137">
        <v>0</v>
      </c>
      <c r="T314" s="138">
        <f>S314*H314</f>
        <v>0</v>
      </c>
      <c r="AR314" s="139" t="s">
        <v>503</v>
      </c>
      <c r="AT314" s="139" t="s">
        <v>133</v>
      </c>
      <c r="AU314" s="139" t="s">
        <v>92</v>
      </c>
      <c r="AY314" s="17" t="s">
        <v>130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7" t="s">
        <v>90</v>
      </c>
      <c r="BK314" s="140">
        <f>ROUND(I314*H314,2)</f>
        <v>0</v>
      </c>
      <c r="BL314" s="17" t="s">
        <v>503</v>
      </c>
      <c r="BM314" s="139" t="s">
        <v>534</v>
      </c>
    </row>
    <row r="315" spans="2:65" s="1" customFormat="1" ht="10.199999999999999">
      <c r="B315" s="33"/>
      <c r="D315" s="155" t="s">
        <v>196</v>
      </c>
      <c r="F315" s="156" t="s">
        <v>535</v>
      </c>
      <c r="I315" s="143"/>
      <c r="L315" s="33"/>
      <c r="M315" s="144"/>
      <c r="T315" s="54"/>
      <c r="AT315" s="17" t="s">
        <v>196</v>
      </c>
      <c r="AU315" s="17" t="s">
        <v>92</v>
      </c>
    </row>
    <row r="316" spans="2:65" s="12" customFormat="1" ht="10.199999999999999">
      <c r="B316" s="145"/>
      <c r="D316" s="141" t="s">
        <v>152</v>
      </c>
      <c r="E316" s="146" t="s">
        <v>44</v>
      </c>
      <c r="F316" s="147" t="s">
        <v>536</v>
      </c>
      <c r="H316" s="148">
        <v>0.5</v>
      </c>
      <c r="I316" s="149"/>
      <c r="L316" s="145"/>
      <c r="M316" s="150"/>
      <c r="T316" s="151"/>
      <c r="AT316" s="146" t="s">
        <v>152</v>
      </c>
      <c r="AU316" s="146" t="s">
        <v>92</v>
      </c>
      <c r="AV316" s="12" t="s">
        <v>92</v>
      </c>
      <c r="AW316" s="12" t="s">
        <v>42</v>
      </c>
      <c r="AX316" s="12" t="s">
        <v>90</v>
      </c>
      <c r="AY316" s="146" t="s">
        <v>130</v>
      </c>
    </row>
    <row r="317" spans="2:65" s="1" customFormat="1" ht="24.15" customHeight="1">
      <c r="B317" s="33"/>
      <c r="C317" s="128" t="s">
        <v>537</v>
      </c>
      <c r="D317" s="128" t="s">
        <v>133</v>
      </c>
      <c r="E317" s="129" t="s">
        <v>538</v>
      </c>
      <c r="F317" s="130" t="s">
        <v>539</v>
      </c>
      <c r="G317" s="131" t="s">
        <v>212</v>
      </c>
      <c r="H317" s="132">
        <v>1.5</v>
      </c>
      <c r="I317" s="133"/>
      <c r="J317" s="134">
        <f>ROUND(I317*H317,2)</f>
        <v>0</v>
      </c>
      <c r="K317" s="130" t="s">
        <v>194</v>
      </c>
      <c r="L317" s="33"/>
      <c r="M317" s="135" t="s">
        <v>44</v>
      </c>
      <c r="N317" s="136" t="s">
        <v>53</v>
      </c>
      <c r="P317" s="137">
        <f>O317*H317</f>
        <v>0</v>
      </c>
      <c r="Q317" s="137">
        <v>0</v>
      </c>
      <c r="R317" s="137">
        <f>Q317*H317</f>
        <v>0</v>
      </c>
      <c r="S317" s="137">
        <v>0</v>
      </c>
      <c r="T317" s="138">
        <f>S317*H317</f>
        <v>0</v>
      </c>
      <c r="AR317" s="139" t="s">
        <v>503</v>
      </c>
      <c r="AT317" s="139" t="s">
        <v>133</v>
      </c>
      <c r="AU317" s="139" t="s">
        <v>92</v>
      </c>
      <c r="AY317" s="17" t="s">
        <v>130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7" t="s">
        <v>90</v>
      </c>
      <c r="BK317" s="140">
        <f>ROUND(I317*H317,2)</f>
        <v>0</v>
      </c>
      <c r="BL317" s="17" t="s">
        <v>503</v>
      </c>
      <c r="BM317" s="139" t="s">
        <v>540</v>
      </c>
    </row>
    <row r="318" spans="2:65" s="1" customFormat="1" ht="10.199999999999999">
      <c r="B318" s="33"/>
      <c r="D318" s="155" t="s">
        <v>196</v>
      </c>
      <c r="F318" s="156" t="s">
        <v>541</v>
      </c>
      <c r="I318" s="143"/>
      <c r="L318" s="33"/>
      <c r="M318" s="144"/>
      <c r="T318" s="54"/>
      <c r="AT318" s="17" t="s">
        <v>196</v>
      </c>
      <c r="AU318" s="17" t="s">
        <v>92</v>
      </c>
    </row>
    <row r="319" spans="2:65" s="12" customFormat="1" ht="10.199999999999999">
      <c r="B319" s="145"/>
      <c r="D319" s="141" t="s">
        <v>152</v>
      </c>
      <c r="E319" s="146" t="s">
        <v>44</v>
      </c>
      <c r="F319" s="147" t="s">
        <v>542</v>
      </c>
      <c r="H319" s="148">
        <v>1.5</v>
      </c>
      <c r="I319" s="149"/>
      <c r="L319" s="145"/>
      <c r="M319" s="150"/>
      <c r="T319" s="151"/>
      <c r="AT319" s="146" t="s">
        <v>152</v>
      </c>
      <c r="AU319" s="146" t="s">
        <v>92</v>
      </c>
      <c r="AV319" s="12" t="s">
        <v>92</v>
      </c>
      <c r="AW319" s="12" t="s">
        <v>42</v>
      </c>
      <c r="AX319" s="12" t="s">
        <v>82</v>
      </c>
      <c r="AY319" s="146" t="s">
        <v>130</v>
      </c>
    </row>
    <row r="320" spans="2:65" s="14" customFormat="1" ht="10.199999999999999">
      <c r="B320" s="163"/>
      <c r="D320" s="141" t="s">
        <v>152</v>
      </c>
      <c r="E320" s="164" t="s">
        <v>44</v>
      </c>
      <c r="F320" s="165" t="s">
        <v>217</v>
      </c>
      <c r="H320" s="166">
        <v>1.5</v>
      </c>
      <c r="I320" s="167"/>
      <c r="L320" s="163"/>
      <c r="M320" s="168"/>
      <c r="T320" s="169"/>
      <c r="AT320" s="164" t="s">
        <v>152</v>
      </c>
      <c r="AU320" s="164" t="s">
        <v>92</v>
      </c>
      <c r="AV320" s="14" t="s">
        <v>148</v>
      </c>
      <c r="AW320" s="14" t="s">
        <v>42</v>
      </c>
      <c r="AX320" s="14" t="s">
        <v>90</v>
      </c>
      <c r="AY320" s="164" t="s">
        <v>130</v>
      </c>
    </row>
    <row r="321" spans="2:65" s="1" customFormat="1" ht="33" customHeight="1">
      <c r="B321" s="33"/>
      <c r="C321" s="128" t="s">
        <v>543</v>
      </c>
      <c r="D321" s="128" t="s">
        <v>133</v>
      </c>
      <c r="E321" s="129" t="s">
        <v>544</v>
      </c>
      <c r="F321" s="130" t="s">
        <v>545</v>
      </c>
      <c r="G321" s="131" t="s">
        <v>212</v>
      </c>
      <c r="H321" s="132">
        <v>6</v>
      </c>
      <c r="I321" s="133"/>
      <c r="J321" s="134">
        <f>ROUND(I321*H321,2)</f>
        <v>0</v>
      </c>
      <c r="K321" s="130" t="s">
        <v>194</v>
      </c>
      <c r="L321" s="33"/>
      <c r="M321" s="135" t="s">
        <v>44</v>
      </c>
      <c r="N321" s="136" t="s">
        <v>53</v>
      </c>
      <c r="P321" s="137">
        <f>O321*H321</f>
        <v>0</v>
      </c>
      <c r="Q321" s="137">
        <v>0</v>
      </c>
      <c r="R321" s="137">
        <f>Q321*H321</f>
        <v>0</v>
      </c>
      <c r="S321" s="137">
        <v>0</v>
      </c>
      <c r="T321" s="138">
        <f>S321*H321</f>
        <v>0</v>
      </c>
      <c r="AR321" s="139" t="s">
        <v>503</v>
      </c>
      <c r="AT321" s="139" t="s">
        <v>133</v>
      </c>
      <c r="AU321" s="139" t="s">
        <v>92</v>
      </c>
      <c r="AY321" s="17" t="s">
        <v>130</v>
      </c>
      <c r="BE321" s="140">
        <f>IF(N321="základní",J321,0)</f>
        <v>0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7" t="s">
        <v>90</v>
      </c>
      <c r="BK321" s="140">
        <f>ROUND(I321*H321,2)</f>
        <v>0</v>
      </c>
      <c r="BL321" s="17" t="s">
        <v>503</v>
      </c>
      <c r="BM321" s="139" t="s">
        <v>546</v>
      </c>
    </row>
    <row r="322" spans="2:65" s="1" customFormat="1" ht="10.199999999999999">
      <c r="B322" s="33"/>
      <c r="D322" s="155" t="s">
        <v>196</v>
      </c>
      <c r="F322" s="156" t="s">
        <v>547</v>
      </c>
      <c r="I322" s="143"/>
      <c r="L322" s="33"/>
      <c r="M322" s="144"/>
      <c r="T322" s="54"/>
      <c r="AT322" s="17" t="s">
        <v>196</v>
      </c>
      <c r="AU322" s="17" t="s">
        <v>92</v>
      </c>
    </row>
    <row r="323" spans="2:65" s="12" customFormat="1" ht="10.199999999999999">
      <c r="B323" s="145"/>
      <c r="D323" s="141" t="s">
        <v>152</v>
      </c>
      <c r="E323" s="146" t="s">
        <v>44</v>
      </c>
      <c r="F323" s="147" t="s">
        <v>548</v>
      </c>
      <c r="H323" s="148">
        <v>6</v>
      </c>
      <c r="I323" s="149"/>
      <c r="L323" s="145"/>
      <c r="M323" s="150"/>
      <c r="T323" s="151"/>
      <c r="AT323" s="146" t="s">
        <v>152</v>
      </c>
      <c r="AU323" s="146" t="s">
        <v>92</v>
      </c>
      <c r="AV323" s="12" t="s">
        <v>92</v>
      </c>
      <c r="AW323" s="12" t="s">
        <v>42</v>
      </c>
      <c r="AX323" s="12" t="s">
        <v>90</v>
      </c>
      <c r="AY323" s="146" t="s">
        <v>130</v>
      </c>
    </row>
    <row r="324" spans="2:65" s="1" customFormat="1" ht="24.15" customHeight="1">
      <c r="B324" s="33"/>
      <c r="C324" s="128" t="s">
        <v>549</v>
      </c>
      <c r="D324" s="128" t="s">
        <v>133</v>
      </c>
      <c r="E324" s="129" t="s">
        <v>550</v>
      </c>
      <c r="F324" s="130" t="s">
        <v>551</v>
      </c>
      <c r="G324" s="131" t="s">
        <v>225</v>
      </c>
      <c r="H324" s="132">
        <v>3</v>
      </c>
      <c r="I324" s="133"/>
      <c r="J324" s="134">
        <f>ROUND(I324*H324,2)</f>
        <v>0</v>
      </c>
      <c r="K324" s="130" t="s">
        <v>194</v>
      </c>
      <c r="L324" s="33"/>
      <c r="M324" s="135" t="s">
        <v>44</v>
      </c>
      <c r="N324" s="136" t="s">
        <v>53</v>
      </c>
      <c r="P324" s="137">
        <f>O324*H324</f>
        <v>0</v>
      </c>
      <c r="Q324" s="137">
        <v>0</v>
      </c>
      <c r="R324" s="137">
        <f>Q324*H324</f>
        <v>0</v>
      </c>
      <c r="S324" s="137">
        <v>0</v>
      </c>
      <c r="T324" s="138">
        <f>S324*H324</f>
        <v>0</v>
      </c>
      <c r="AR324" s="139" t="s">
        <v>503</v>
      </c>
      <c r="AT324" s="139" t="s">
        <v>133</v>
      </c>
      <c r="AU324" s="139" t="s">
        <v>92</v>
      </c>
      <c r="AY324" s="17" t="s">
        <v>130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7" t="s">
        <v>90</v>
      </c>
      <c r="BK324" s="140">
        <f>ROUND(I324*H324,2)</f>
        <v>0</v>
      </c>
      <c r="BL324" s="17" t="s">
        <v>503</v>
      </c>
      <c r="BM324" s="139" t="s">
        <v>552</v>
      </c>
    </row>
    <row r="325" spans="2:65" s="1" customFormat="1" ht="10.199999999999999">
      <c r="B325" s="33"/>
      <c r="D325" s="155" t="s">
        <v>196</v>
      </c>
      <c r="F325" s="156" t="s">
        <v>553</v>
      </c>
      <c r="I325" s="143"/>
      <c r="L325" s="33"/>
      <c r="M325" s="144"/>
      <c r="T325" s="54"/>
      <c r="AT325" s="17" t="s">
        <v>196</v>
      </c>
      <c r="AU325" s="17" t="s">
        <v>92</v>
      </c>
    </row>
    <row r="326" spans="2:65" s="12" customFormat="1" ht="10.199999999999999">
      <c r="B326" s="145"/>
      <c r="D326" s="141" t="s">
        <v>152</v>
      </c>
      <c r="E326" s="146" t="s">
        <v>44</v>
      </c>
      <c r="F326" s="147" t="s">
        <v>554</v>
      </c>
      <c r="H326" s="148">
        <v>3</v>
      </c>
      <c r="I326" s="149"/>
      <c r="L326" s="145"/>
      <c r="M326" s="150"/>
      <c r="T326" s="151"/>
      <c r="AT326" s="146" t="s">
        <v>152</v>
      </c>
      <c r="AU326" s="146" t="s">
        <v>92</v>
      </c>
      <c r="AV326" s="12" t="s">
        <v>92</v>
      </c>
      <c r="AW326" s="12" t="s">
        <v>42</v>
      </c>
      <c r="AX326" s="12" t="s">
        <v>90</v>
      </c>
      <c r="AY326" s="146" t="s">
        <v>130</v>
      </c>
    </row>
    <row r="327" spans="2:65" s="1" customFormat="1" ht="33" customHeight="1">
      <c r="B327" s="33"/>
      <c r="C327" s="128" t="s">
        <v>555</v>
      </c>
      <c r="D327" s="128" t="s">
        <v>133</v>
      </c>
      <c r="E327" s="129" t="s">
        <v>556</v>
      </c>
      <c r="F327" s="130" t="s">
        <v>557</v>
      </c>
      <c r="G327" s="131" t="s">
        <v>205</v>
      </c>
      <c r="H327" s="132">
        <v>30</v>
      </c>
      <c r="I327" s="133"/>
      <c r="J327" s="134">
        <f>ROUND(I327*H327,2)</f>
        <v>0</v>
      </c>
      <c r="K327" s="130" t="s">
        <v>194</v>
      </c>
      <c r="L327" s="33"/>
      <c r="M327" s="135" t="s">
        <v>44</v>
      </c>
      <c r="N327" s="136" t="s">
        <v>53</v>
      </c>
      <c r="P327" s="137">
        <f>O327*H327</f>
        <v>0</v>
      </c>
      <c r="Q327" s="137">
        <v>0</v>
      </c>
      <c r="R327" s="137">
        <f>Q327*H327</f>
        <v>0</v>
      </c>
      <c r="S327" s="137">
        <v>0</v>
      </c>
      <c r="T327" s="138">
        <f>S327*H327</f>
        <v>0</v>
      </c>
      <c r="AR327" s="139" t="s">
        <v>503</v>
      </c>
      <c r="AT327" s="139" t="s">
        <v>133</v>
      </c>
      <c r="AU327" s="139" t="s">
        <v>92</v>
      </c>
      <c r="AY327" s="17" t="s">
        <v>130</v>
      </c>
      <c r="BE327" s="140">
        <f>IF(N327="základní",J327,0)</f>
        <v>0</v>
      </c>
      <c r="BF327" s="140">
        <f>IF(N327="snížená",J327,0)</f>
        <v>0</v>
      </c>
      <c r="BG327" s="140">
        <f>IF(N327="zákl. přenesená",J327,0)</f>
        <v>0</v>
      </c>
      <c r="BH327" s="140">
        <f>IF(N327="sníž. přenesená",J327,0)</f>
        <v>0</v>
      </c>
      <c r="BI327" s="140">
        <f>IF(N327="nulová",J327,0)</f>
        <v>0</v>
      </c>
      <c r="BJ327" s="17" t="s">
        <v>90</v>
      </c>
      <c r="BK327" s="140">
        <f>ROUND(I327*H327,2)</f>
        <v>0</v>
      </c>
      <c r="BL327" s="17" t="s">
        <v>503</v>
      </c>
      <c r="BM327" s="139" t="s">
        <v>558</v>
      </c>
    </row>
    <row r="328" spans="2:65" s="1" customFormat="1" ht="10.199999999999999">
      <c r="B328" s="33"/>
      <c r="D328" s="155" t="s">
        <v>196</v>
      </c>
      <c r="F328" s="156" t="s">
        <v>559</v>
      </c>
      <c r="I328" s="143"/>
      <c r="L328" s="33"/>
      <c r="M328" s="144"/>
      <c r="T328" s="54"/>
      <c r="AT328" s="17" t="s">
        <v>196</v>
      </c>
      <c r="AU328" s="17" t="s">
        <v>92</v>
      </c>
    </row>
    <row r="329" spans="2:65" s="12" customFormat="1" ht="10.199999999999999">
      <c r="B329" s="145"/>
      <c r="D329" s="141" t="s">
        <v>152</v>
      </c>
      <c r="E329" s="146" t="s">
        <v>44</v>
      </c>
      <c r="F329" s="147" t="s">
        <v>369</v>
      </c>
      <c r="H329" s="148">
        <v>30</v>
      </c>
      <c r="I329" s="149"/>
      <c r="L329" s="145"/>
      <c r="M329" s="150"/>
      <c r="T329" s="151"/>
      <c r="AT329" s="146" t="s">
        <v>152</v>
      </c>
      <c r="AU329" s="146" t="s">
        <v>92</v>
      </c>
      <c r="AV329" s="12" t="s">
        <v>92</v>
      </c>
      <c r="AW329" s="12" t="s">
        <v>42</v>
      </c>
      <c r="AX329" s="12" t="s">
        <v>90</v>
      </c>
      <c r="AY329" s="146" t="s">
        <v>130</v>
      </c>
    </row>
    <row r="330" spans="2:65" s="1" customFormat="1" ht="24.15" customHeight="1">
      <c r="B330" s="33"/>
      <c r="C330" s="128" t="s">
        <v>560</v>
      </c>
      <c r="D330" s="128" t="s">
        <v>133</v>
      </c>
      <c r="E330" s="129" t="s">
        <v>561</v>
      </c>
      <c r="F330" s="130" t="s">
        <v>562</v>
      </c>
      <c r="G330" s="131" t="s">
        <v>193</v>
      </c>
      <c r="H330" s="132">
        <v>14</v>
      </c>
      <c r="I330" s="133"/>
      <c r="J330" s="134">
        <f>ROUND(I330*H330,2)</f>
        <v>0</v>
      </c>
      <c r="K330" s="130" t="s">
        <v>194</v>
      </c>
      <c r="L330" s="33"/>
      <c r="M330" s="135" t="s">
        <v>44</v>
      </c>
      <c r="N330" s="136" t="s">
        <v>53</v>
      </c>
      <c r="P330" s="137">
        <f>O330*H330</f>
        <v>0</v>
      </c>
      <c r="Q330" s="137">
        <v>0</v>
      </c>
      <c r="R330" s="137">
        <f>Q330*H330</f>
        <v>0</v>
      </c>
      <c r="S330" s="137">
        <v>0</v>
      </c>
      <c r="T330" s="138">
        <f>S330*H330</f>
        <v>0</v>
      </c>
      <c r="AR330" s="139" t="s">
        <v>503</v>
      </c>
      <c r="AT330" s="139" t="s">
        <v>133</v>
      </c>
      <c r="AU330" s="139" t="s">
        <v>92</v>
      </c>
      <c r="AY330" s="17" t="s">
        <v>130</v>
      </c>
      <c r="BE330" s="140">
        <f>IF(N330="základní",J330,0)</f>
        <v>0</v>
      </c>
      <c r="BF330" s="140">
        <f>IF(N330="snížená",J330,0)</f>
        <v>0</v>
      </c>
      <c r="BG330" s="140">
        <f>IF(N330="zákl. přenesená",J330,0)</f>
        <v>0</v>
      </c>
      <c r="BH330" s="140">
        <f>IF(N330="sníž. přenesená",J330,0)</f>
        <v>0</v>
      </c>
      <c r="BI330" s="140">
        <f>IF(N330="nulová",J330,0)</f>
        <v>0</v>
      </c>
      <c r="BJ330" s="17" t="s">
        <v>90</v>
      </c>
      <c r="BK330" s="140">
        <f>ROUND(I330*H330,2)</f>
        <v>0</v>
      </c>
      <c r="BL330" s="17" t="s">
        <v>503</v>
      </c>
      <c r="BM330" s="139" t="s">
        <v>563</v>
      </c>
    </row>
    <row r="331" spans="2:65" s="1" customFormat="1" ht="10.199999999999999">
      <c r="B331" s="33"/>
      <c r="D331" s="155" t="s">
        <v>196</v>
      </c>
      <c r="F331" s="156" t="s">
        <v>564</v>
      </c>
      <c r="I331" s="143"/>
      <c r="L331" s="33"/>
      <c r="M331" s="144"/>
      <c r="T331" s="54"/>
      <c r="AT331" s="17" t="s">
        <v>196</v>
      </c>
      <c r="AU331" s="17" t="s">
        <v>92</v>
      </c>
    </row>
    <row r="332" spans="2:65" s="12" customFormat="1" ht="10.199999999999999">
      <c r="B332" s="145"/>
      <c r="D332" s="141" t="s">
        <v>152</v>
      </c>
      <c r="E332" s="146" t="s">
        <v>44</v>
      </c>
      <c r="F332" s="147" t="s">
        <v>518</v>
      </c>
      <c r="H332" s="148">
        <v>14</v>
      </c>
      <c r="I332" s="149"/>
      <c r="L332" s="145"/>
      <c r="M332" s="150"/>
      <c r="T332" s="151"/>
      <c r="AT332" s="146" t="s">
        <v>152</v>
      </c>
      <c r="AU332" s="146" t="s">
        <v>92</v>
      </c>
      <c r="AV332" s="12" t="s">
        <v>92</v>
      </c>
      <c r="AW332" s="12" t="s">
        <v>42</v>
      </c>
      <c r="AX332" s="12" t="s">
        <v>90</v>
      </c>
      <c r="AY332" s="146" t="s">
        <v>130</v>
      </c>
    </row>
    <row r="333" spans="2:65" s="1" customFormat="1" ht="16.5" customHeight="1">
      <c r="B333" s="33"/>
      <c r="C333" s="128" t="s">
        <v>565</v>
      </c>
      <c r="D333" s="128" t="s">
        <v>133</v>
      </c>
      <c r="E333" s="129" t="s">
        <v>566</v>
      </c>
      <c r="F333" s="130" t="s">
        <v>567</v>
      </c>
      <c r="G333" s="131" t="s">
        <v>193</v>
      </c>
      <c r="H333" s="132">
        <v>14</v>
      </c>
      <c r="I333" s="133"/>
      <c r="J333" s="134">
        <f>ROUND(I333*H333,2)</f>
        <v>0</v>
      </c>
      <c r="K333" s="130" t="s">
        <v>194</v>
      </c>
      <c r="L333" s="33"/>
      <c r="M333" s="135" t="s">
        <v>44</v>
      </c>
      <c r="N333" s="136" t="s">
        <v>53</v>
      </c>
      <c r="P333" s="137">
        <f>O333*H333</f>
        <v>0</v>
      </c>
      <c r="Q333" s="137">
        <v>3.0000000000000001E-5</v>
      </c>
      <c r="R333" s="137">
        <f>Q333*H333</f>
        <v>4.2000000000000002E-4</v>
      </c>
      <c r="S333" s="137">
        <v>0</v>
      </c>
      <c r="T333" s="138">
        <f>S333*H333</f>
        <v>0</v>
      </c>
      <c r="AR333" s="139" t="s">
        <v>503</v>
      </c>
      <c r="AT333" s="139" t="s">
        <v>133</v>
      </c>
      <c r="AU333" s="139" t="s">
        <v>92</v>
      </c>
      <c r="AY333" s="17" t="s">
        <v>130</v>
      </c>
      <c r="BE333" s="140">
        <f>IF(N333="základní",J333,0)</f>
        <v>0</v>
      </c>
      <c r="BF333" s="140">
        <f>IF(N333="snížená",J333,0)</f>
        <v>0</v>
      </c>
      <c r="BG333" s="140">
        <f>IF(N333="zákl. přenesená",J333,0)</f>
        <v>0</v>
      </c>
      <c r="BH333" s="140">
        <f>IF(N333="sníž. přenesená",J333,0)</f>
        <v>0</v>
      </c>
      <c r="BI333" s="140">
        <f>IF(N333="nulová",J333,0)</f>
        <v>0</v>
      </c>
      <c r="BJ333" s="17" t="s">
        <v>90</v>
      </c>
      <c r="BK333" s="140">
        <f>ROUND(I333*H333,2)</f>
        <v>0</v>
      </c>
      <c r="BL333" s="17" t="s">
        <v>503</v>
      </c>
      <c r="BM333" s="139" t="s">
        <v>568</v>
      </c>
    </row>
    <row r="334" spans="2:65" s="1" customFormat="1" ht="10.199999999999999">
      <c r="B334" s="33"/>
      <c r="D334" s="155" t="s">
        <v>196</v>
      </c>
      <c r="F334" s="156" t="s">
        <v>569</v>
      </c>
      <c r="I334" s="143"/>
      <c r="L334" s="33"/>
      <c r="M334" s="144"/>
      <c r="T334" s="54"/>
      <c r="AT334" s="17" t="s">
        <v>196</v>
      </c>
      <c r="AU334" s="17" t="s">
        <v>92</v>
      </c>
    </row>
    <row r="335" spans="2:65" s="12" customFormat="1" ht="10.199999999999999">
      <c r="B335" s="145"/>
      <c r="D335" s="141" t="s">
        <v>152</v>
      </c>
      <c r="E335" s="146" t="s">
        <v>44</v>
      </c>
      <c r="F335" s="147" t="s">
        <v>518</v>
      </c>
      <c r="H335" s="148">
        <v>14</v>
      </c>
      <c r="I335" s="149"/>
      <c r="L335" s="145"/>
      <c r="M335" s="150"/>
      <c r="T335" s="151"/>
      <c r="AT335" s="146" t="s">
        <v>152</v>
      </c>
      <c r="AU335" s="146" t="s">
        <v>92</v>
      </c>
      <c r="AV335" s="12" t="s">
        <v>92</v>
      </c>
      <c r="AW335" s="12" t="s">
        <v>42</v>
      </c>
      <c r="AX335" s="12" t="s">
        <v>90</v>
      </c>
      <c r="AY335" s="146" t="s">
        <v>130</v>
      </c>
    </row>
    <row r="336" spans="2:65" s="1" customFormat="1" ht="24.15" customHeight="1">
      <c r="B336" s="33"/>
      <c r="C336" s="128" t="s">
        <v>570</v>
      </c>
      <c r="D336" s="128" t="s">
        <v>133</v>
      </c>
      <c r="E336" s="129" t="s">
        <v>571</v>
      </c>
      <c r="F336" s="130" t="s">
        <v>572</v>
      </c>
      <c r="G336" s="131" t="s">
        <v>205</v>
      </c>
      <c r="H336" s="132">
        <v>30</v>
      </c>
      <c r="I336" s="133"/>
      <c r="J336" s="134">
        <f>ROUND(I336*H336,2)</f>
        <v>0</v>
      </c>
      <c r="K336" s="130" t="s">
        <v>194</v>
      </c>
      <c r="L336" s="33"/>
      <c r="M336" s="135" t="s">
        <v>44</v>
      </c>
      <c r="N336" s="136" t="s">
        <v>53</v>
      </c>
      <c r="P336" s="137">
        <f>O336*H336</f>
        <v>0</v>
      </c>
      <c r="Q336" s="137">
        <v>0</v>
      </c>
      <c r="R336" s="137">
        <f>Q336*H336</f>
        <v>0</v>
      </c>
      <c r="S336" s="137">
        <v>0</v>
      </c>
      <c r="T336" s="138">
        <f>S336*H336</f>
        <v>0</v>
      </c>
      <c r="AR336" s="139" t="s">
        <v>503</v>
      </c>
      <c r="AT336" s="139" t="s">
        <v>133</v>
      </c>
      <c r="AU336" s="139" t="s">
        <v>92</v>
      </c>
      <c r="AY336" s="17" t="s">
        <v>130</v>
      </c>
      <c r="BE336" s="140">
        <f>IF(N336="základní",J336,0)</f>
        <v>0</v>
      </c>
      <c r="BF336" s="140">
        <f>IF(N336="snížená",J336,0)</f>
        <v>0</v>
      </c>
      <c r="BG336" s="140">
        <f>IF(N336="zákl. přenesená",J336,0)</f>
        <v>0</v>
      </c>
      <c r="BH336" s="140">
        <f>IF(N336="sníž. přenesená",J336,0)</f>
        <v>0</v>
      </c>
      <c r="BI336" s="140">
        <f>IF(N336="nulová",J336,0)</f>
        <v>0</v>
      </c>
      <c r="BJ336" s="17" t="s">
        <v>90</v>
      </c>
      <c r="BK336" s="140">
        <f>ROUND(I336*H336,2)</f>
        <v>0</v>
      </c>
      <c r="BL336" s="17" t="s">
        <v>503</v>
      </c>
      <c r="BM336" s="139" t="s">
        <v>573</v>
      </c>
    </row>
    <row r="337" spans="2:65" s="1" customFormat="1" ht="10.199999999999999">
      <c r="B337" s="33"/>
      <c r="D337" s="155" t="s">
        <v>196</v>
      </c>
      <c r="F337" s="156" t="s">
        <v>574</v>
      </c>
      <c r="I337" s="143"/>
      <c r="L337" s="33"/>
      <c r="M337" s="144"/>
      <c r="T337" s="54"/>
      <c r="AT337" s="17" t="s">
        <v>196</v>
      </c>
      <c r="AU337" s="17" t="s">
        <v>92</v>
      </c>
    </row>
    <row r="338" spans="2:65" s="12" customFormat="1" ht="10.199999999999999">
      <c r="B338" s="145"/>
      <c r="D338" s="141" t="s">
        <v>152</v>
      </c>
      <c r="E338" s="146" t="s">
        <v>44</v>
      </c>
      <c r="F338" s="147" t="s">
        <v>369</v>
      </c>
      <c r="H338" s="148">
        <v>30</v>
      </c>
      <c r="I338" s="149"/>
      <c r="L338" s="145"/>
      <c r="M338" s="150"/>
      <c r="T338" s="151"/>
      <c r="AT338" s="146" t="s">
        <v>152</v>
      </c>
      <c r="AU338" s="146" t="s">
        <v>92</v>
      </c>
      <c r="AV338" s="12" t="s">
        <v>92</v>
      </c>
      <c r="AW338" s="12" t="s">
        <v>42</v>
      </c>
      <c r="AX338" s="12" t="s">
        <v>90</v>
      </c>
      <c r="AY338" s="146" t="s">
        <v>130</v>
      </c>
    </row>
    <row r="339" spans="2:65" s="1" customFormat="1" ht="21.75" customHeight="1">
      <c r="B339" s="33"/>
      <c r="C339" s="128" t="s">
        <v>503</v>
      </c>
      <c r="D339" s="128" t="s">
        <v>133</v>
      </c>
      <c r="E339" s="129" t="s">
        <v>575</v>
      </c>
      <c r="F339" s="130" t="s">
        <v>576</v>
      </c>
      <c r="G339" s="131" t="s">
        <v>205</v>
      </c>
      <c r="H339" s="132">
        <v>30</v>
      </c>
      <c r="I339" s="133"/>
      <c r="J339" s="134">
        <f>ROUND(I339*H339,2)</f>
        <v>0</v>
      </c>
      <c r="K339" s="130" t="s">
        <v>194</v>
      </c>
      <c r="L339" s="33"/>
      <c r="M339" s="135" t="s">
        <v>44</v>
      </c>
      <c r="N339" s="136" t="s">
        <v>53</v>
      </c>
      <c r="P339" s="137">
        <f>O339*H339</f>
        <v>0</v>
      </c>
      <c r="Q339" s="137">
        <v>6.0000000000000002E-5</v>
      </c>
      <c r="R339" s="137">
        <f>Q339*H339</f>
        <v>1.8E-3</v>
      </c>
      <c r="S339" s="137">
        <v>0</v>
      </c>
      <c r="T339" s="138">
        <f>S339*H339</f>
        <v>0</v>
      </c>
      <c r="AR339" s="139" t="s">
        <v>503</v>
      </c>
      <c r="AT339" s="139" t="s">
        <v>133</v>
      </c>
      <c r="AU339" s="139" t="s">
        <v>92</v>
      </c>
      <c r="AY339" s="17" t="s">
        <v>130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7" t="s">
        <v>90</v>
      </c>
      <c r="BK339" s="140">
        <f>ROUND(I339*H339,2)</f>
        <v>0</v>
      </c>
      <c r="BL339" s="17" t="s">
        <v>503</v>
      </c>
      <c r="BM339" s="139" t="s">
        <v>577</v>
      </c>
    </row>
    <row r="340" spans="2:65" s="1" customFormat="1" ht="10.199999999999999">
      <c r="B340" s="33"/>
      <c r="D340" s="155" t="s">
        <v>196</v>
      </c>
      <c r="F340" s="156" t="s">
        <v>578</v>
      </c>
      <c r="I340" s="143"/>
      <c r="L340" s="33"/>
      <c r="M340" s="144"/>
      <c r="T340" s="54"/>
      <c r="AT340" s="17" t="s">
        <v>196</v>
      </c>
      <c r="AU340" s="17" t="s">
        <v>92</v>
      </c>
    </row>
    <row r="341" spans="2:65" s="12" customFormat="1" ht="10.199999999999999">
      <c r="B341" s="145"/>
      <c r="D341" s="141" t="s">
        <v>152</v>
      </c>
      <c r="E341" s="146" t="s">
        <v>44</v>
      </c>
      <c r="F341" s="147" t="s">
        <v>369</v>
      </c>
      <c r="H341" s="148">
        <v>30</v>
      </c>
      <c r="I341" s="149"/>
      <c r="L341" s="145"/>
      <c r="M341" s="150"/>
      <c r="T341" s="151"/>
      <c r="AT341" s="146" t="s">
        <v>152</v>
      </c>
      <c r="AU341" s="146" t="s">
        <v>92</v>
      </c>
      <c r="AV341" s="12" t="s">
        <v>92</v>
      </c>
      <c r="AW341" s="12" t="s">
        <v>42</v>
      </c>
      <c r="AX341" s="12" t="s">
        <v>90</v>
      </c>
      <c r="AY341" s="146" t="s">
        <v>130</v>
      </c>
    </row>
    <row r="342" spans="2:65" s="1" customFormat="1" ht="21.75" customHeight="1">
      <c r="B342" s="33"/>
      <c r="C342" s="128" t="s">
        <v>579</v>
      </c>
      <c r="D342" s="128" t="s">
        <v>133</v>
      </c>
      <c r="E342" s="129" t="s">
        <v>580</v>
      </c>
      <c r="F342" s="130" t="s">
        <v>581</v>
      </c>
      <c r="G342" s="131" t="s">
        <v>205</v>
      </c>
      <c r="H342" s="132">
        <v>30</v>
      </c>
      <c r="I342" s="133"/>
      <c r="J342" s="134">
        <f>ROUND(I342*H342,2)</f>
        <v>0</v>
      </c>
      <c r="K342" s="130" t="s">
        <v>194</v>
      </c>
      <c r="L342" s="33"/>
      <c r="M342" s="135" t="s">
        <v>44</v>
      </c>
      <c r="N342" s="136" t="s">
        <v>53</v>
      </c>
      <c r="P342" s="137">
        <f>O342*H342</f>
        <v>0</v>
      </c>
      <c r="Q342" s="137">
        <v>0</v>
      </c>
      <c r="R342" s="137">
        <f>Q342*H342</f>
        <v>0</v>
      </c>
      <c r="S342" s="137">
        <v>0</v>
      </c>
      <c r="T342" s="138">
        <f>S342*H342</f>
        <v>0</v>
      </c>
      <c r="AR342" s="139" t="s">
        <v>503</v>
      </c>
      <c r="AT342" s="139" t="s">
        <v>133</v>
      </c>
      <c r="AU342" s="139" t="s">
        <v>92</v>
      </c>
      <c r="AY342" s="17" t="s">
        <v>130</v>
      </c>
      <c r="BE342" s="140">
        <f>IF(N342="základní",J342,0)</f>
        <v>0</v>
      </c>
      <c r="BF342" s="140">
        <f>IF(N342="snížená",J342,0)</f>
        <v>0</v>
      </c>
      <c r="BG342" s="140">
        <f>IF(N342="zákl. přenesená",J342,0)</f>
        <v>0</v>
      </c>
      <c r="BH342" s="140">
        <f>IF(N342="sníž. přenesená",J342,0)</f>
        <v>0</v>
      </c>
      <c r="BI342" s="140">
        <f>IF(N342="nulová",J342,0)</f>
        <v>0</v>
      </c>
      <c r="BJ342" s="17" t="s">
        <v>90</v>
      </c>
      <c r="BK342" s="140">
        <f>ROUND(I342*H342,2)</f>
        <v>0</v>
      </c>
      <c r="BL342" s="17" t="s">
        <v>503</v>
      </c>
      <c r="BM342" s="139" t="s">
        <v>582</v>
      </c>
    </row>
    <row r="343" spans="2:65" s="1" customFormat="1" ht="10.199999999999999">
      <c r="B343" s="33"/>
      <c r="D343" s="155" t="s">
        <v>196</v>
      </c>
      <c r="F343" s="156" t="s">
        <v>583</v>
      </c>
      <c r="I343" s="143"/>
      <c r="L343" s="33"/>
      <c r="M343" s="144"/>
      <c r="T343" s="54"/>
      <c r="AT343" s="17" t="s">
        <v>196</v>
      </c>
      <c r="AU343" s="17" t="s">
        <v>92</v>
      </c>
    </row>
    <row r="344" spans="2:65" s="12" customFormat="1" ht="10.199999999999999">
      <c r="B344" s="145"/>
      <c r="D344" s="141" t="s">
        <v>152</v>
      </c>
      <c r="E344" s="146" t="s">
        <v>44</v>
      </c>
      <c r="F344" s="147" t="s">
        <v>369</v>
      </c>
      <c r="H344" s="148">
        <v>30</v>
      </c>
      <c r="I344" s="149"/>
      <c r="L344" s="145"/>
      <c r="M344" s="150"/>
      <c r="T344" s="151"/>
      <c r="AT344" s="146" t="s">
        <v>152</v>
      </c>
      <c r="AU344" s="146" t="s">
        <v>92</v>
      </c>
      <c r="AV344" s="12" t="s">
        <v>92</v>
      </c>
      <c r="AW344" s="12" t="s">
        <v>42</v>
      </c>
      <c r="AX344" s="12" t="s">
        <v>90</v>
      </c>
      <c r="AY344" s="146" t="s">
        <v>130</v>
      </c>
    </row>
    <row r="345" spans="2:65" s="1" customFormat="1" ht="16.5" customHeight="1">
      <c r="B345" s="33"/>
      <c r="C345" s="170" t="s">
        <v>584</v>
      </c>
      <c r="D345" s="170" t="s">
        <v>302</v>
      </c>
      <c r="E345" s="171" t="s">
        <v>585</v>
      </c>
      <c r="F345" s="172" t="s">
        <v>586</v>
      </c>
      <c r="G345" s="173" t="s">
        <v>205</v>
      </c>
      <c r="H345" s="174">
        <v>31.5</v>
      </c>
      <c r="I345" s="175"/>
      <c r="J345" s="176">
        <f>ROUND(I345*H345,2)</f>
        <v>0</v>
      </c>
      <c r="K345" s="172" t="s">
        <v>194</v>
      </c>
      <c r="L345" s="177"/>
      <c r="M345" s="178" t="s">
        <v>44</v>
      </c>
      <c r="N345" s="179" t="s">
        <v>53</v>
      </c>
      <c r="P345" s="137">
        <f>O345*H345</f>
        <v>0</v>
      </c>
      <c r="Q345" s="137">
        <v>1.4E-3</v>
      </c>
      <c r="R345" s="137">
        <f>Q345*H345</f>
        <v>4.41E-2</v>
      </c>
      <c r="S345" s="137">
        <v>0</v>
      </c>
      <c r="T345" s="138">
        <f>S345*H345</f>
        <v>0</v>
      </c>
      <c r="AR345" s="139" t="s">
        <v>509</v>
      </c>
      <c r="AT345" s="139" t="s">
        <v>302</v>
      </c>
      <c r="AU345" s="139" t="s">
        <v>92</v>
      </c>
      <c r="AY345" s="17" t="s">
        <v>130</v>
      </c>
      <c r="BE345" s="140">
        <f>IF(N345="základní",J345,0)</f>
        <v>0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7" t="s">
        <v>90</v>
      </c>
      <c r="BK345" s="140">
        <f>ROUND(I345*H345,2)</f>
        <v>0</v>
      </c>
      <c r="BL345" s="17" t="s">
        <v>509</v>
      </c>
      <c r="BM345" s="139" t="s">
        <v>587</v>
      </c>
    </row>
    <row r="346" spans="2:65" s="12" customFormat="1" ht="10.199999999999999">
      <c r="B346" s="145"/>
      <c r="D346" s="141" t="s">
        <v>152</v>
      </c>
      <c r="F346" s="147" t="s">
        <v>588</v>
      </c>
      <c r="H346" s="148">
        <v>31.5</v>
      </c>
      <c r="I346" s="149"/>
      <c r="L346" s="145"/>
      <c r="M346" s="150"/>
      <c r="T346" s="151"/>
      <c r="AT346" s="146" t="s">
        <v>152</v>
      </c>
      <c r="AU346" s="146" t="s">
        <v>92</v>
      </c>
      <c r="AV346" s="12" t="s">
        <v>92</v>
      </c>
      <c r="AW346" s="12" t="s">
        <v>4</v>
      </c>
      <c r="AX346" s="12" t="s">
        <v>90</v>
      </c>
      <c r="AY346" s="146" t="s">
        <v>130</v>
      </c>
    </row>
    <row r="347" spans="2:65" s="1" customFormat="1" ht="21.75" customHeight="1">
      <c r="B347" s="33"/>
      <c r="C347" s="128" t="s">
        <v>589</v>
      </c>
      <c r="D347" s="128" t="s">
        <v>133</v>
      </c>
      <c r="E347" s="129" t="s">
        <v>590</v>
      </c>
      <c r="F347" s="130" t="s">
        <v>591</v>
      </c>
      <c r="G347" s="131" t="s">
        <v>205</v>
      </c>
      <c r="H347" s="132">
        <v>60</v>
      </c>
      <c r="I347" s="133"/>
      <c r="J347" s="134">
        <f>ROUND(I347*H347,2)</f>
        <v>0</v>
      </c>
      <c r="K347" s="130" t="s">
        <v>194</v>
      </c>
      <c r="L347" s="33"/>
      <c r="M347" s="135" t="s">
        <v>44</v>
      </c>
      <c r="N347" s="136" t="s">
        <v>53</v>
      </c>
      <c r="P347" s="137">
        <f>O347*H347</f>
        <v>0</v>
      </c>
      <c r="Q347" s="137">
        <v>0</v>
      </c>
      <c r="R347" s="137">
        <f>Q347*H347</f>
        <v>0</v>
      </c>
      <c r="S347" s="137">
        <v>0</v>
      </c>
      <c r="T347" s="138">
        <f>S347*H347</f>
        <v>0</v>
      </c>
      <c r="AR347" s="139" t="s">
        <v>503</v>
      </c>
      <c r="AT347" s="139" t="s">
        <v>133</v>
      </c>
      <c r="AU347" s="139" t="s">
        <v>92</v>
      </c>
      <c r="AY347" s="17" t="s">
        <v>130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7" t="s">
        <v>90</v>
      </c>
      <c r="BK347" s="140">
        <f>ROUND(I347*H347,2)</f>
        <v>0</v>
      </c>
      <c r="BL347" s="17" t="s">
        <v>503</v>
      </c>
      <c r="BM347" s="139" t="s">
        <v>592</v>
      </c>
    </row>
    <row r="348" spans="2:65" s="1" customFormat="1" ht="10.199999999999999">
      <c r="B348" s="33"/>
      <c r="D348" s="155" t="s">
        <v>196</v>
      </c>
      <c r="F348" s="156" t="s">
        <v>593</v>
      </c>
      <c r="I348" s="143"/>
      <c r="L348" s="33"/>
      <c r="M348" s="144"/>
      <c r="T348" s="54"/>
      <c r="AT348" s="17" t="s">
        <v>196</v>
      </c>
      <c r="AU348" s="17" t="s">
        <v>92</v>
      </c>
    </row>
    <row r="349" spans="2:65" s="12" customFormat="1" ht="10.199999999999999">
      <c r="B349" s="145"/>
      <c r="D349" s="141" t="s">
        <v>152</v>
      </c>
      <c r="E349" s="146" t="s">
        <v>44</v>
      </c>
      <c r="F349" s="147" t="s">
        <v>594</v>
      </c>
      <c r="H349" s="148">
        <v>60</v>
      </c>
      <c r="I349" s="149"/>
      <c r="L349" s="145"/>
      <c r="M349" s="150"/>
      <c r="T349" s="151"/>
      <c r="AT349" s="146" t="s">
        <v>152</v>
      </c>
      <c r="AU349" s="146" t="s">
        <v>92</v>
      </c>
      <c r="AV349" s="12" t="s">
        <v>92</v>
      </c>
      <c r="AW349" s="12" t="s">
        <v>42</v>
      </c>
      <c r="AX349" s="12" t="s">
        <v>90</v>
      </c>
      <c r="AY349" s="146" t="s">
        <v>130</v>
      </c>
    </row>
    <row r="350" spans="2:65" s="1" customFormat="1" ht="16.5" customHeight="1">
      <c r="B350" s="33"/>
      <c r="C350" s="170" t="s">
        <v>595</v>
      </c>
      <c r="D350" s="170" t="s">
        <v>302</v>
      </c>
      <c r="E350" s="171" t="s">
        <v>596</v>
      </c>
      <c r="F350" s="172" t="s">
        <v>597</v>
      </c>
      <c r="G350" s="173" t="s">
        <v>205</v>
      </c>
      <c r="H350" s="174">
        <v>63</v>
      </c>
      <c r="I350" s="175"/>
      <c r="J350" s="176">
        <f>ROUND(I350*H350,2)</f>
        <v>0</v>
      </c>
      <c r="K350" s="172" t="s">
        <v>194</v>
      </c>
      <c r="L350" s="177"/>
      <c r="M350" s="178" t="s">
        <v>44</v>
      </c>
      <c r="N350" s="179" t="s">
        <v>53</v>
      </c>
      <c r="P350" s="137">
        <f>O350*H350</f>
        <v>0</v>
      </c>
      <c r="Q350" s="137">
        <v>5.5000000000000003E-4</v>
      </c>
      <c r="R350" s="137">
        <f>Q350*H350</f>
        <v>3.465E-2</v>
      </c>
      <c r="S350" s="137">
        <v>0</v>
      </c>
      <c r="T350" s="138">
        <f>S350*H350</f>
        <v>0</v>
      </c>
      <c r="AR350" s="139" t="s">
        <v>509</v>
      </c>
      <c r="AT350" s="139" t="s">
        <v>302</v>
      </c>
      <c r="AU350" s="139" t="s">
        <v>92</v>
      </c>
      <c r="AY350" s="17" t="s">
        <v>130</v>
      </c>
      <c r="BE350" s="140">
        <f>IF(N350="základní",J350,0)</f>
        <v>0</v>
      </c>
      <c r="BF350" s="140">
        <f>IF(N350="snížená",J350,0)</f>
        <v>0</v>
      </c>
      <c r="BG350" s="140">
        <f>IF(N350="zákl. přenesená",J350,0)</f>
        <v>0</v>
      </c>
      <c r="BH350" s="140">
        <f>IF(N350="sníž. přenesená",J350,0)</f>
        <v>0</v>
      </c>
      <c r="BI350" s="140">
        <f>IF(N350="nulová",J350,0)</f>
        <v>0</v>
      </c>
      <c r="BJ350" s="17" t="s">
        <v>90</v>
      </c>
      <c r="BK350" s="140">
        <f>ROUND(I350*H350,2)</f>
        <v>0</v>
      </c>
      <c r="BL350" s="17" t="s">
        <v>509</v>
      </c>
      <c r="BM350" s="139" t="s">
        <v>598</v>
      </c>
    </row>
    <row r="351" spans="2:65" s="12" customFormat="1" ht="10.199999999999999">
      <c r="B351" s="145"/>
      <c r="D351" s="141" t="s">
        <v>152</v>
      </c>
      <c r="F351" s="147" t="s">
        <v>599</v>
      </c>
      <c r="H351" s="148">
        <v>63</v>
      </c>
      <c r="I351" s="149"/>
      <c r="L351" s="145"/>
      <c r="M351" s="150"/>
      <c r="T351" s="151"/>
      <c r="AT351" s="146" t="s">
        <v>152</v>
      </c>
      <c r="AU351" s="146" t="s">
        <v>92</v>
      </c>
      <c r="AV351" s="12" t="s">
        <v>92</v>
      </c>
      <c r="AW351" s="12" t="s">
        <v>4</v>
      </c>
      <c r="AX351" s="12" t="s">
        <v>90</v>
      </c>
      <c r="AY351" s="146" t="s">
        <v>130</v>
      </c>
    </row>
    <row r="352" spans="2:65" s="1" customFormat="1" ht="24.15" customHeight="1">
      <c r="B352" s="33"/>
      <c r="C352" s="128" t="s">
        <v>600</v>
      </c>
      <c r="D352" s="128" t="s">
        <v>133</v>
      </c>
      <c r="E352" s="129" t="s">
        <v>601</v>
      </c>
      <c r="F352" s="130" t="s">
        <v>602</v>
      </c>
      <c r="G352" s="131" t="s">
        <v>193</v>
      </c>
      <c r="H352" s="132">
        <v>16</v>
      </c>
      <c r="I352" s="133"/>
      <c r="J352" s="134">
        <f>ROUND(I352*H352,2)</f>
        <v>0</v>
      </c>
      <c r="K352" s="130" t="s">
        <v>194</v>
      </c>
      <c r="L352" s="33"/>
      <c r="M352" s="135" t="s">
        <v>44</v>
      </c>
      <c r="N352" s="136" t="s">
        <v>53</v>
      </c>
      <c r="P352" s="137">
        <f>O352*H352</f>
        <v>0</v>
      </c>
      <c r="Q352" s="137">
        <v>0</v>
      </c>
      <c r="R352" s="137">
        <f>Q352*H352</f>
        <v>0</v>
      </c>
      <c r="S352" s="137">
        <v>0</v>
      </c>
      <c r="T352" s="138">
        <f>S352*H352</f>
        <v>0</v>
      </c>
      <c r="AR352" s="139" t="s">
        <v>503</v>
      </c>
      <c r="AT352" s="139" t="s">
        <v>133</v>
      </c>
      <c r="AU352" s="139" t="s">
        <v>92</v>
      </c>
      <c r="AY352" s="17" t="s">
        <v>130</v>
      </c>
      <c r="BE352" s="140">
        <f>IF(N352="základní",J352,0)</f>
        <v>0</v>
      </c>
      <c r="BF352" s="140">
        <f>IF(N352="snížená",J352,0)</f>
        <v>0</v>
      </c>
      <c r="BG352" s="140">
        <f>IF(N352="zákl. přenesená",J352,0)</f>
        <v>0</v>
      </c>
      <c r="BH352" s="140">
        <f>IF(N352="sníž. přenesená",J352,0)</f>
        <v>0</v>
      </c>
      <c r="BI352" s="140">
        <f>IF(N352="nulová",J352,0)</f>
        <v>0</v>
      </c>
      <c r="BJ352" s="17" t="s">
        <v>90</v>
      </c>
      <c r="BK352" s="140">
        <f>ROUND(I352*H352,2)</f>
        <v>0</v>
      </c>
      <c r="BL352" s="17" t="s">
        <v>503</v>
      </c>
      <c r="BM352" s="139" t="s">
        <v>603</v>
      </c>
    </row>
    <row r="353" spans="2:65" s="1" customFormat="1" ht="10.199999999999999">
      <c r="B353" s="33"/>
      <c r="D353" s="155" t="s">
        <v>196</v>
      </c>
      <c r="F353" s="156" t="s">
        <v>604</v>
      </c>
      <c r="I353" s="143"/>
      <c r="L353" s="33"/>
      <c r="M353" s="144"/>
      <c r="T353" s="54"/>
      <c r="AT353" s="17" t="s">
        <v>196</v>
      </c>
      <c r="AU353" s="17" t="s">
        <v>92</v>
      </c>
    </row>
    <row r="354" spans="2:65" s="12" customFormat="1" ht="10.199999999999999">
      <c r="B354" s="145"/>
      <c r="D354" s="141" t="s">
        <v>152</v>
      </c>
      <c r="E354" s="146" t="s">
        <v>44</v>
      </c>
      <c r="F354" s="147" t="s">
        <v>605</v>
      </c>
      <c r="H354" s="148">
        <v>16</v>
      </c>
      <c r="I354" s="149"/>
      <c r="L354" s="145"/>
      <c r="M354" s="150"/>
      <c r="T354" s="151"/>
      <c r="AT354" s="146" t="s">
        <v>152</v>
      </c>
      <c r="AU354" s="146" t="s">
        <v>92</v>
      </c>
      <c r="AV354" s="12" t="s">
        <v>92</v>
      </c>
      <c r="AW354" s="12" t="s">
        <v>42</v>
      </c>
      <c r="AX354" s="12" t="s">
        <v>90</v>
      </c>
      <c r="AY354" s="146" t="s">
        <v>130</v>
      </c>
    </row>
    <row r="355" spans="2:65" s="1" customFormat="1" ht="16.5" customHeight="1">
      <c r="B355" s="33"/>
      <c r="C355" s="128" t="s">
        <v>606</v>
      </c>
      <c r="D355" s="128" t="s">
        <v>133</v>
      </c>
      <c r="E355" s="129" t="s">
        <v>607</v>
      </c>
      <c r="F355" s="130" t="s">
        <v>608</v>
      </c>
      <c r="G355" s="131" t="s">
        <v>193</v>
      </c>
      <c r="H355" s="132">
        <v>8</v>
      </c>
      <c r="I355" s="133"/>
      <c r="J355" s="134">
        <f>ROUND(I355*H355,2)</f>
        <v>0</v>
      </c>
      <c r="K355" s="130" t="s">
        <v>194</v>
      </c>
      <c r="L355" s="33"/>
      <c r="M355" s="135" t="s">
        <v>44</v>
      </c>
      <c r="N355" s="136" t="s">
        <v>53</v>
      </c>
      <c r="P355" s="137">
        <f>O355*H355</f>
        <v>0</v>
      </c>
      <c r="Q355" s="137">
        <v>0</v>
      </c>
      <c r="R355" s="137">
        <f>Q355*H355</f>
        <v>0</v>
      </c>
      <c r="S355" s="137">
        <v>0</v>
      </c>
      <c r="T355" s="138">
        <f>S355*H355</f>
        <v>0</v>
      </c>
      <c r="AR355" s="139" t="s">
        <v>503</v>
      </c>
      <c r="AT355" s="139" t="s">
        <v>133</v>
      </c>
      <c r="AU355" s="139" t="s">
        <v>92</v>
      </c>
      <c r="AY355" s="17" t="s">
        <v>130</v>
      </c>
      <c r="BE355" s="140">
        <f>IF(N355="základní",J355,0)</f>
        <v>0</v>
      </c>
      <c r="BF355" s="140">
        <f>IF(N355="snížená",J355,0)</f>
        <v>0</v>
      </c>
      <c r="BG355" s="140">
        <f>IF(N355="zákl. přenesená",J355,0)</f>
        <v>0</v>
      </c>
      <c r="BH355" s="140">
        <f>IF(N355="sníž. přenesená",J355,0)</f>
        <v>0</v>
      </c>
      <c r="BI355" s="140">
        <f>IF(N355="nulová",J355,0)</f>
        <v>0</v>
      </c>
      <c r="BJ355" s="17" t="s">
        <v>90</v>
      </c>
      <c r="BK355" s="140">
        <f>ROUND(I355*H355,2)</f>
        <v>0</v>
      </c>
      <c r="BL355" s="17" t="s">
        <v>503</v>
      </c>
      <c r="BM355" s="139" t="s">
        <v>609</v>
      </c>
    </row>
    <row r="356" spans="2:65" s="1" customFormat="1" ht="10.199999999999999">
      <c r="B356" s="33"/>
      <c r="D356" s="155" t="s">
        <v>196</v>
      </c>
      <c r="F356" s="156" t="s">
        <v>610</v>
      </c>
      <c r="I356" s="143"/>
      <c r="L356" s="33"/>
      <c r="M356" s="144"/>
      <c r="T356" s="54"/>
      <c r="AT356" s="17" t="s">
        <v>196</v>
      </c>
      <c r="AU356" s="17" t="s">
        <v>92</v>
      </c>
    </row>
    <row r="357" spans="2:65" s="12" customFormat="1" ht="10.199999999999999">
      <c r="B357" s="145"/>
      <c r="D357" s="141" t="s">
        <v>152</v>
      </c>
      <c r="E357" s="146" t="s">
        <v>44</v>
      </c>
      <c r="F357" s="147" t="s">
        <v>168</v>
      </c>
      <c r="H357" s="148">
        <v>8</v>
      </c>
      <c r="I357" s="149"/>
      <c r="L357" s="145"/>
      <c r="M357" s="150"/>
      <c r="T357" s="151"/>
      <c r="AT357" s="146" t="s">
        <v>152</v>
      </c>
      <c r="AU357" s="146" t="s">
        <v>92</v>
      </c>
      <c r="AV357" s="12" t="s">
        <v>92</v>
      </c>
      <c r="AW357" s="12" t="s">
        <v>42</v>
      </c>
      <c r="AX357" s="12" t="s">
        <v>90</v>
      </c>
      <c r="AY357" s="146" t="s">
        <v>130</v>
      </c>
    </row>
    <row r="358" spans="2:65" s="1" customFormat="1" ht="16.5" customHeight="1">
      <c r="B358" s="33"/>
      <c r="C358" s="128" t="s">
        <v>611</v>
      </c>
      <c r="D358" s="128" t="s">
        <v>133</v>
      </c>
      <c r="E358" s="129" t="s">
        <v>612</v>
      </c>
      <c r="F358" s="130" t="s">
        <v>613</v>
      </c>
      <c r="G358" s="131" t="s">
        <v>193</v>
      </c>
      <c r="H358" s="132">
        <v>8</v>
      </c>
      <c r="I358" s="133"/>
      <c r="J358" s="134">
        <f>ROUND(I358*H358,2)</f>
        <v>0</v>
      </c>
      <c r="K358" s="130" t="s">
        <v>194</v>
      </c>
      <c r="L358" s="33"/>
      <c r="M358" s="135" t="s">
        <v>44</v>
      </c>
      <c r="N358" s="136" t="s">
        <v>53</v>
      </c>
      <c r="P358" s="137">
        <f>O358*H358</f>
        <v>0</v>
      </c>
      <c r="Q358" s="137">
        <v>0</v>
      </c>
      <c r="R358" s="137">
        <f>Q358*H358</f>
        <v>0</v>
      </c>
      <c r="S358" s="137">
        <v>0</v>
      </c>
      <c r="T358" s="138">
        <f>S358*H358</f>
        <v>0</v>
      </c>
      <c r="AR358" s="139" t="s">
        <v>503</v>
      </c>
      <c r="AT358" s="139" t="s">
        <v>133</v>
      </c>
      <c r="AU358" s="139" t="s">
        <v>92</v>
      </c>
      <c r="AY358" s="17" t="s">
        <v>130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7" t="s">
        <v>90</v>
      </c>
      <c r="BK358" s="140">
        <f>ROUND(I358*H358,2)</f>
        <v>0</v>
      </c>
      <c r="BL358" s="17" t="s">
        <v>503</v>
      </c>
      <c r="BM358" s="139" t="s">
        <v>614</v>
      </c>
    </row>
    <row r="359" spans="2:65" s="1" customFormat="1" ht="10.199999999999999">
      <c r="B359" s="33"/>
      <c r="D359" s="155" t="s">
        <v>196</v>
      </c>
      <c r="F359" s="156" t="s">
        <v>615</v>
      </c>
      <c r="I359" s="143"/>
      <c r="L359" s="33"/>
      <c r="M359" s="144"/>
      <c r="T359" s="54"/>
      <c r="AT359" s="17" t="s">
        <v>196</v>
      </c>
      <c r="AU359" s="17" t="s">
        <v>92</v>
      </c>
    </row>
    <row r="360" spans="2:65" s="12" customFormat="1" ht="10.199999999999999">
      <c r="B360" s="145"/>
      <c r="D360" s="141" t="s">
        <v>152</v>
      </c>
      <c r="E360" s="146" t="s">
        <v>44</v>
      </c>
      <c r="F360" s="147" t="s">
        <v>168</v>
      </c>
      <c r="H360" s="148">
        <v>8</v>
      </c>
      <c r="I360" s="149"/>
      <c r="L360" s="145"/>
      <c r="M360" s="150"/>
      <c r="T360" s="151"/>
      <c r="AT360" s="146" t="s">
        <v>152</v>
      </c>
      <c r="AU360" s="146" t="s">
        <v>92</v>
      </c>
      <c r="AV360" s="12" t="s">
        <v>92</v>
      </c>
      <c r="AW360" s="12" t="s">
        <v>42</v>
      </c>
      <c r="AX360" s="12" t="s">
        <v>90</v>
      </c>
      <c r="AY360" s="146" t="s">
        <v>130</v>
      </c>
    </row>
    <row r="361" spans="2:65" s="1" customFormat="1" ht="24.15" customHeight="1">
      <c r="B361" s="33"/>
      <c r="C361" s="128" t="s">
        <v>616</v>
      </c>
      <c r="D361" s="128" t="s">
        <v>133</v>
      </c>
      <c r="E361" s="129" t="s">
        <v>617</v>
      </c>
      <c r="F361" s="130" t="s">
        <v>618</v>
      </c>
      <c r="G361" s="131" t="s">
        <v>193</v>
      </c>
      <c r="H361" s="132">
        <v>1</v>
      </c>
      <c r="I361" s="133"/>
      <c r="J361" s="134">
        <f>ROUND(I361*H361,2)</f>
        <v>0</v>
      </c>
      <c r="K361" s="130" t="s">
        <v>194</v>
      </c>
      <c r="L361" s="33"/>
      <c r="M361" s="135" t="s">
        <v>44</v>
      </c>
      <c r="N361" s="136" t="s">
        <v>53</v>
      </c>
      <c r="P361" s="137">
        <f>O361*H361</f>
        <v>0</v>
      </c>
      <c r="Q361" s="137">
        <v>0.10100000000000001</v>
      </c>
      <c r="R361" s="137">
        <f>Q361*H361</f>
        <v>0.10100000000000001</v>
      </c>
      <c r="S361" s="137">
        <v>0</v>
      </c>
      <c r="T361" s="138">
        <f>S361*H361</f>
        <v>0</v>
      </c>
      <c r="AR361" s="139" t="s">
        <v>503</v>
      </c>
      <c r="AT361" s="139" t="s">
        <v>133</v>
      </c>
      <c r="AU361" s="139" t="s">
        <v>92</v>
      </c>
      <c r="AY361" s="17" t="s">
        <v>130</v>
      </c>
      <c r="BE361" s="140">
        <f>IF(N361="základní",J361,0)</f>
        <v>0</v>
      </c>
      <c r="BF361" s="140">
        <f>IF(N361="snížená",J361,0)</f>
        <v>0</v>
      </c>
      <c r="BG361" s="140">
        <f>IF(N361="zákl. přenesená",J361,0)</f>
        <v>0</v>
      </c>
      <c r="BH361" s="140">
        <f>IF(N361="sníž. přenesená",J361,0)</f>
        <v>0</v>
      </c>
      <c r="BI361" s="140">
        <f>IF(N361="nulová",J361,0)</f>
        <v>0</v>
      </c>
      <c r="BJ361" s="17" t="s">
        <v>90</v>
      </c>
      <c r="BK361" s="140">
        <f>ROUND(I361*H361,2)</f>
        <v>0</v>
      </c>
      <c r="BL361" s="17" t="s">
        <v>503</v>
      </c>
      <c r="BM361" s="139" t="s">
        <v>619</v>
      </c>
    </row>
    <row r="362" spans="2:65" s="1" customFormat="1" ht="10.199999999999999">
      <c r="B362" s="33"/>
      <c r="D362" s="155" t="s">
        <v>196</v>
      </c>
      <c r="F362" s="156" t="s">
        <v>620</v>
      </c>
      <c r="I362" s="143"/>
      <c r="L362" s="33"/>
      <c r="M362" s="144"/>
      <c r="T362" s="54"/>
      <c r="AT362" s="17" t="s">
        <v>196</v>
      </c>
      <c r="AU362" s="17" t="s">
        <v>92</v>
      </c>
    </row>
    <row r="363" spans="2:65" s="12" customFormat="1" ht="10.199999999999999">
      <c r="B363" s="145"/>
      <c r="D363" s="141" t="s">
        <v>152</v>
      </c>
      <c r="E363" s="146" t="s">
        <v>44</v>
      </c>
      <c r="F363" s="147" t="s">
        <v>90</v>
      </c>
      <c r="H363" s="148">
        <v>1</v>
      </c>
      <c r="I363" s="149"/>
      <c r="L363" s="145"/>
      <c r="M363" s="150"/>
      <c r="T363" s="151"/>
      <c r="AT363" s="146" t="s">
        <v>152</v>
      </c>
      <c r="AU363" s="146" t="s">
        <v>92</v>
      </c>
      <c r="AV363" s="12" t="s">
        <v>92</v>
      </c>
      <c r="AW363" s="12" t="s">
        <v>42</v>
      </c>
      <c r="AX363" s="12" t="s">
        <v>90</v>
      </c>
      <c r="AY363" s="146" t="s">
        <v>130</v>
      </c>
    </row>
    <row r="364" spans="2:65" s="1" customFormat="1" ht="33" customHeight="1">
      <c r="B364" s="33"/>
      <c r="C364" s="128" t="s">
        <v>621</v>
      </c>
      <c r="D364" s="128" t="s">
        <v>133</v>
      </c>
      <c r="E364" s="129" t="s">
        <v>622</v>
      </c>
      <c r="F364" s="130" t="s">
        <v>623</v>
      </c>
      <c r="G364" s="131" t="s">
        <v>193</v>
      </c>
      <c r="H364" s="132">
        <v>1</v>
      </c>
      <c r="I364" s="133"/>
      <c r="J364" s="134">
        <f>ROUND(I364*H364,2)</f>
        <v>0</v>
      </c>
      <c r="K364" s="130" t="s">
        <v>194</v>
      </c>
      <c r="L364" s="33"/>
      <c r="M364" s="135" t="s">
        <v>44</v>
      </c>
      <c r="N364" s="136" t="s">
        <v>53</v>
      </c>
      <c r="P364" s="137">
        <f>O364*H364</f>
        <v>0</v>
      </c>
      <c r="Q364" s="137">
        <v>0</v>
      </c>
      <c r="R364" s="137">
        <f>Q364*H364</f>
        <v>0</v>
      </c>
      <c r="S364" s="137">
        <v>0</v>
      </c>
      <c r="T364" s="138">
        <f>S364*H364</f>
        <v>0</v>
      </c>
      <c r="AR364" s="139" t="s">
        <v>503</v>
      </c>
      <c r="AT364" s="139" t="s">
        <v>133</v>
      </c>
      <c r="AU364" s="139" t="s">
        <v>92</v>
      </c>
      <c r="AY364" s="17" t="s">
        <v>130</v>
      </c>
      <c r="BE364" s="140">
        <f>IF(N364="základní",J364,0)</f>
        <v>0</v>
      </c>
      <c r="BF364" s="140">
        <f>IF(N364="snížená",J364,0)</f>
        <v>0</v>
      </c>
      <c r="BG364" s="140">
        <f>IF(N364="zákl. přenesená",J364,0)</f>
        <v>0</v>
      </c>
      <c r="BH364" s="140">
        <f>IF(N364="sníž. přenesená",J364,0)</f>
        <v>0</v>
      </c>
      <c r="BI364" s="140">
        <f>IF(N364="nulová",J364,0)</f>
        <v>0</v>
      </c>
      <c r="BJ364" s="17" t="s">
        <v>90</v>
      </c>
      <c r="BK364" s="140">
        <f>ROUND(I364*H364,2)</f>
        <v>0</v>
      </c>
      <c r="BL364" s="17" t="s">
        <v>503</v>
      </c>
      <c r="BM364" s="139" t="s">
        <v>624</v>
      </c>
    </row>
    <row r="365" spans="2:65" s="1" customFormat="1" ht="10.199999999999999">
      <c r="B365" s="33"/>
      <c r="D365" s="155" t="s">
        <v>196</v>
      </c>
      <c r="F365" s="156" t="s">
        <v>625</v>
      </c>
      <c r="I365" s="143"/>
      <c r="L365" s="33"/>
      <c r="M365" s="144"/>
      <c r="T365" s="54"/>
      <c r="AT365" s="17" t="s">
        <v>196</v>
      </c>
      <c r="AU365" s="17" t="s">
        <v>92</v>
      </c>
    </row>
    <row r="366" spans="2:65" s="12" customFormat="1" ht="10.199999999999999">
      <c r="B366" s="145"/>
      <c r="D366" s="141" t="s">
        <v>152</v>
      </c>
      <c r="E366" s="146" t="s">
        <v>44</v>
      </c>
      <c r="F366" s="147" t="s">
        <v>90</v>
      </c>
      <c r="H366" s="148">
        <v>1</v>
      </c>
      <c r="I366" s="149"/>
      <c r="L366" s="145"/>
      <c r="M366" s="150"/>
      <c r="T366" s="151"/>
      <c r="AT366" s="146" t="s">
        <v>152</v>
      </c>
      <c r="AU366" s="146" t="s">
        <v>92</v>
      </c>
      <c r="AV366" s="12" t="s">
        <v>92</v>
      </c>
      <c r="AW366" s="12" t="s">
        <v>42</v>
      </c>
      <c r="AX366" s="12" t="s">
        <v>90</v>
      </c>
      <c r="AY366" s="146" t="s">
        <v>130</v>
      </c>
    </row>
    <row r="367" spans="2:65" s="1" customFormat="1" ht="24.15" customHeight="1">
      <c r="B367" s="33"/>
      <c r="C367" s="128" t="s">
        <v>626</v>
      </c>
      <c r="D367" s="128" t="s">
        <v>133</v>
      </c>
      <c r="E367" s="129" t="s">
        <v>627</v>
      </c>
      <c r="F367" s="130" t="s">
        <v>628</v>
      </c>
      <c r="G367" s="131" t="s">
        <v>193</v>
      </c>
      <c r="H367" s="132">
        <v>8</v>
      </c>
      <c r="I367" s="133"/>
      <c r="J367" s="134">
        <f>ROUND(I367*H367,2)</f>
        <v>0</v>
      </c>
      <c r="K367" s="130" t="s">
        <v>194</v>
      </c>
      <c r="L367" s="33"/>
      <c r="M367" s="135" t="s">
        <v>44</v>
      </c>
      <c r="N367" s="136" t="s">
        <v>53</v>
      </c>
      <c r="P367" s="137">
        <f>O367*H367</f>
        <v>0</v>
      </c>
      <c r="Q367" s="137">
        <v>0</v>
      </c>
      <c r="R367" s="137">
        <f>Q367*H367</f>
        <v>0</v>
      </c>
      <c r="S367" s="137">
        <v>0.44</v>
      </c>
      <c r="T367" s="138">
        <f>S367*H367</f>
        <v>3.52</v>
      </c>
      <c r="AR367" s="139" t="s">
        <v>503</v>
      </c>
      <c r="AT367" s="139" t="s">
        <v>133</v>
      </c>
      <c r="AU367" s="139" t="s">
        <v>92</v>
      </c>
      <c r="AY367" s="17" t="s">
        <v>130</v>
      </c>
      <c r="BE367" s="140">
        <f>IF(N367="základní",J367,0)</f>
        <v>0</v>
      </c>
      <c r="BF367" s="140">
        <f>IF(N367="snížená",J367,0)</f>
        <v>0</v>
      </c>
      <c r="BG367" s="140">
        <f>IF(N367="zákl. přenesená",J367,0)</f>
        <v>0</v>
      </c>
      <c r="BH367" s="140">
        <f>IF(N367="sníž. přenesená",J367,0)</f>
        <v>0</v>
      </c>
      <c r="BI367" s="140">
        <f>IF(N367="nulová",J367,0)</f>
        <v>0</v>
      </c>
      <c r="BJ367" s="17" t="s">
        <v>90</v>
      </c>
      <c r="BK367" s="140">
        <f>ROUND(I367*H367,2)</f>
        <v>0</v>
      </c>
      <c r="BL367" s="17" t="s">
        <v>503</v>
      </c>
      <c r="BM367" s="139" t="s">
        <v>629</v>
      </c>
    </row>
    <row r="368" spans="2:65" s="1" customFormat="1" ht="10.199999999999999">
      <c r="B368" s="33"/>
      <c r="D368" s="155" t="s">
        <v>196</v>
      </c>
      <c r="F368" s="156" t="s">
        <v>630</v>
      </c>
      <c r="I368" s="143"/>
      <c r="L368" s="33"/>
      <c r="M368" s="144"/>
      <c r="T368" s="54"/>
      <c r="AT368" s="17" t="s">
        <v>196</v>
      </c>
      <c r="AU368" s="17" t="s">
        <v>92</v>
      </c>
    </row>
    <row r="369" spans="2:65" s="12" customFormat="1" ht="10.199999999999999">
      <c r="B369" s="145"/>
      <c r="D369" s="141" t="s">
        <v>152</v>
      </c>
      <c r="E369" s="146" t="s">
        <v>44</v>
      </c>
      <c r="F369" s="147" t="s">
        <v>168</v>
      </c>
      <c r="H369" s="148">
        <v>8</v>
      </c>
      <c r="I369" s="149"/>
      <c r="L369" s="145"/>
      <c r="M369" s="150"/>
      <c r="T369" s="151"/>
      <c r="AT369" s="146" t="s">
        <v>152</v>
      </c>
      <c r="AU369" s="146" t="s">
        <v>92</v>
      </c>
      <c r="AV369" s="12" t="s">
        <v>92</v>
      </c>
      <c r="AW369" s="12" t="s">
        <v>42</v>
      </c>
      <c r="AX369" s="12" t="s">
        <v>90</v>
      </c>
      <c r="AY369" s="146" t="s">
        <v>130</v>
      </c>
    </row>
    <row r="370" spans="2:65" s="1" customFormat="1" ht="24.15" customHeight="1">
      <c r="B370" s="33"/>
      <c r="C370" s="128" t="s">
        <v>631</v>
      </c>
      <c r="D370" s="128" t="s">
        <v>133</v>
      </c>
      <c r="E370" s="129" t="s">
        <v>632</v>
      </c>
      <c r="F370" s="130" t="s">
        <v>633</v>
      </c>
      <c r="G370" s="131" t="s">
        <v>193</v>
      </c>
      <c r="H370" s="132">
        <v>8</v>
      </c>
      <c r="I370" s="133"/>
      <c r="J370" s="134">
        <f>ROUND(I370*H370,2)</f>
        <v>0</v>
      </c>
      <c r="K370" s="130" t="s">
        <v>194</v>
      </c>
      <c r="L370" s="33"/>
      <c r="M370" s="135" t="s">
        <v>44</v>
      </c>
      <c r="N370" s="136" t="s">
        <v>53</v>
      </c>
      <c r="P370" s="137">
        <f>O370*H370</f>
        <v>0</v>
      </c>
      <c r="Q370" s="137">
        <v>0</v>
      </c>
      <c r="R370" s="137">
        <f>Q370*H370</f>
        <v>0</v>
      </c>
      <c r="S370" s="137">
        <v>0.316</v>
      </c>
      <c r="T370" s="138">
        <f>S370*H370</f>
        <v>2.528</v>
      </c>
      <c r="AR370" s="139" t="s">
        <v>503</v>
      </c>
      <c r="AT370" s="139" t="s">
        <v>133</v>
      </c>
      <c r="AU370" s="139" t="s">
        <v>92</v>
      </c>
      <c r="AY370" s="17" t="s">
        <v>130</v>
      </c>
      <c r="BE370" s="140">
        <f>IF(N370="základní",J370,0)</f>
        <v>0</v>
      </c>
      <c r="BF370" s="140">
        <f>IF(N370="snížená",J370,0)</f>
        <v>0</v>
      </c>
      <c r="BG370" s="140">
        <f>IF(N370="zákl. přenesená",J370,0)</f>
        <v>0</v>
      </c>
      <c r="BH370" s="140">
        <f>IF(N370="sníž. přenesená",J370,0)</f>
        <v>0</v>
      </c>
      <c r="BI370" s="140">
        <f>IF(N370="nulová",J370,0)</f>
        <v>0</v>
      </c>
      <c r="BJ370" s="17" t="s">
        <v>90</v>
      </c>
      <c r="BK370" s="140">
        <f>ROUND(I370*H370,2)</f>
        <v>0</v>
      </c>
      <c r="BL370" s="17" t="s">
        <v>503</v>
      </c>
      <c r="BM370" s="139" t="s">
        <v>634</v>
      </c>
    </row>
    <row r="371" spans="2:65" s="1" customFormat="1" ht="10.199999999999999">
      <c r="B371" s="33"/>
      <c r="D371" s="155" t="s">
        <v>196</v>
      </c>
      <c r="F371" s="156" t="s">
        <v>635</v>
      </c>
      <c r="I371" s="143"/>
      <c r="L371" s="33"/>
      <c r="M371" s="144"/>
      <c r="T371" s="54"/>
      <c r="AT371" s="17" t="s">
        <v>196</v>
      </c>
      <c r="AU371" s="17" t="s">
        <v>92</v>
      </c>
    </row>
    <row r="372" spans="2:65" s="12" customFormat="1" ht="10.199999999999999">
      <c r="B372" s="145"/>
      <c r="D372" s="141" t="s">
        <v>152</v>
      </c>
      <c r="E372" s="146" t="s">
        <v>44</v>
      </c>
      <c r="F372" s="147" t="s">
        <v>168</v>
      </c>
      <c r="H372" s="148">
        <v>8</v>
      </c>
      <c r="I372" s="149"/>
      <c r="L372" s="145"/>
      <c r="M372" s="150"/>
      <c r="T372" s="151"/>
      <c r="AT372" s="146" t="s">
        <v>152</v>
      </c>
      <c r="AU372" s="146" t="s">
        <v>92</v>
      </c>
      <c r="AV372" s="12" t="s">
        <v>92</v>
      </c>
      <c r="AW372" s="12" t="s">
        <v>42</v>
      </c>
      <c r="AX372" s="12" t="s">
        <v>90</v>
      </c>
      <c r="AY372" s="146" t="s">
        <v>130</v>
      </c>
    </row>
    <row r="373" spans="2:65" s="1" customFormat="1" ht="33" customHeight="1">
      <c r="B373" s="33"/>
      <c r="C373" s="128" t="s">
        <v>636</v>
      </c>
      <c r="D373" s="128" t="s">
        <v>133</v>
      </c>
      <c r="E373" s="129" t="s">
        <v>637</v>
      </c>
      <c r="F373" s="130" t="s">
        <v>638</v>
      </c>
      <c r="G373" s="131" t="s">
        <v>193</v>
      </c>
      <c r="H373" s="132">
        <v>1</v>
      </c>
      <c r="I373" s="133"/>
      <c r="J373" s="134">
        <f>ROUND(I373*H373,2)</f>
        <v>0</v>
      </c>
      <c r="K373" s="130" t="s">
        <v>194</v>
      </c>
      <c r="L373" s="33"/>
      <c r="M373" s="135" t="s">
        <v>44</v>
      </c>
      <c r="N373" s="136" t="s">
        <v>53</v>
      </c>
      <c r="P373" s="137">
        <f>O373*H373</f>
        <v>0</v>
      </c>
      <c r="Q373" s="137">
        <v>0</v>
      </c>
      <c r="R373" s="137">
        <f>Q373*H373</f>
        <v>0</v>
      </c>
      <c r="S373" s="137">
        <v>0.255</v>
      </c>
      <c r="T373" s="138">
        <f>S373*H373</f>
        <v>0.255</v>
      </c>
      <c r="AR373" s="139" t="s">
        <v>503</v>
      </c>
      <c r="AT373" s="139" t="s">
        <v>133</v>
      </c>
      <c r="AU373" s="139" t="s">
        <v>92</v>
      </c>
      <c r="AY373" s="17" t="s">
        <v>130</v>
      </c>
      <c r="BE373" s="140">
        <f>IF(N373="základní",J373,0)</f>
        <v>0</v>
      </c>
      <c r="BF373" s="140">
        <f>IF(N373="snížená",J373,0)</f>
        <v>0</v>
      </c>
      <c r="BG373" s="140">
        <f>IF(N373="zákl. přenesená",J373,0)</f>
        <v>0</v>
      </c>
      <c r="BH373" s="140">
        <f>IF(N373="sníž. přenesená",J373,0)</f>
        <v>0</v>
      </c>
      <c r="BI373" s="140">
        <f>IF(N373="nulová",J373,0)</f>
        <v>0</v>
      </c>
      <c r="BJ373" s="17" t="s">
        <v>90</v>
      </c>
      <c r="BK373" s="140">
        <f>ROUND(I373*H373,2)</f>
        <v>0</v>
      </c>
      <c r="BL373" s="17" t="s">
        <v>503</v>
      </c>
      <c r="BM373" s="139" t="s">
        <v>639</v>
      </c>
    </row>
    <row r="374" spans="2:65" s="1" customFormat="1" ht="10.199999999999999">
      <c r="B374" s="33"/>
      <c r="D374" s="155" t="s">
        <v>196</v>
      </c>
      <c r="F374" s="156" t="s">
        <v>640</v>
      </c>
      <c r="I374" s="143"/>
      <c r="L374" s="33"/>
      <c r="M374" s="144"/>
      <c r="T374" s="54"/>
      <c r="AT374" s="17" t="s">
        <v>196</v>
      </c>
      <c r="AU374" s="17" t="s">
        <v>92</v>
      </c>
    </row>
    <row r="375" spans="2:65" s="12" customFormat="1" ht="10.199999999999999">
      <c r="B375" s="145"/>
      <c r="D375" s="141" t="s">
        <v>152</v>
      </c>
      <c r="E375" s="146" t="s">
        <v>44</v>
      </c>
      <c r="F375" s="147" t="s">
        <v>90</v>
      </c>
      <c r="H375" s="148">
        <v>1</v>
      </c>
      <c r="I375" s="149"/>
      <c r="L375" s="145"/>
      <c r="M375" s="150"/>
      <c r="T375" s="151"/>
      <c r="AT375" s="146" t="s">
        <v>152</v>
      </c>
      <c r="AU375" s="146" t="s">
        <v>92</v>
      </c>
      <c r="AV375" s="12" t="s">
        <v>92</v>
      </c>
      <c r="AW375" s="12" t="s">
        <v>42</v>
      </c>
      <c r="AX375" s="12" t="s">
        <v>90</v>
      </c>
      <c r="AY375" s="146" t="s">
        <v>130</v>
      </c>
    </row>
    <row r="376" spans="2:65" s="1" customFormat="1" ht="16.5" customHeight="1">
      <c r="B376" s="33"/>
      <c r="C376" s="128" t="s">
        <v>641</v>
      </c>
      <c r="D376" s="128" t="s">
        <v>133</v>
      </c>
      <c r="E376" s="129" t="s">
        <v>642</v>
      </c>
      <c r="F376" s="130" t="s">
        <v>643</v>
      </c>
      <c r="G376" s="131" t="s">
        <v>205</v>
      </c>
      <c r="H376" s="132">
        <v>32</v>
      </c>
      <c r="I376" s="133"/>
      <c r="J376" s="134">
        <f>ROUND(I376*H376,2)</f>
        <v>0</v>
      </c>
      <c r="K376" s="130" t="s">
        <v>194</v>
      </c>
      <c r="L376" s="33"/>
      <c r="M376" s="135" t="s">
        <v>44</v>
      </c>
      <c r="N376" s="136" t="s">
        <v>53</v>
      </c>
      <c r="P376" s="137">
        <f>O376*H376</f>
        <v>0</v>
      </c>
      <c r="Q376" s="137">
        <v>0</v>
      </c>
      <c r="R376" s="137">
        <f>Q376*H376</f>
        <v>0</v>
      </c>
      <c r="S376" s="137">
        <v>0</v>
      </c>
      <c r="T376" s="138">
        <f>S376*H376</f>
        <v>0</v>
      </c>
      <c r="AR376" s="139" t="s">
        <v>503</v>
      </c>
      <c r="AT376" s="139" t="s">
        <v>133</v>
      </c>
      <c r="AU376" s="139" t="s">
        <v>92</v>
      </c>
      <c r="AY376" s="17" t="s">
        <v>130</v>
      </c>
      <c r="BE376" s="140">
        <f>IF(N376="základní",J376,0)</f>
        <v>0</v>
      </c>
      <c r="BF376" s="140">
        <f>IF(N376="snížená",J376,0)</f>
        <v>0</v>
      </c>
      <c r="BG376" s="140">
        <f>IF(N376="zákl. přenesená",J376,0)</f>
        <v>0</v>
      </c>
      <c r="BH376" s="140">
        <f>IF(N376="sníž. přenesená",J376,0)</f>
        <v>0</v>
      </c>
      <c r="BI376" s="140">
        <f>IF(N376="nulová",J376,0)</f>
        <v>0</v>
      </c>
      <c r="BJ376" s="17" t="s">
        <v>90</v>
      </c>
      <c r="BK376" s="140">
        <f>ROUND(I376*H376,2)</f>
        <v>0</v>
      </c>
      <c r="BL376" s="17" t="s">
        <v>503</v>
      </c>
      <c r="BM376" s="139" t="s">
        <v>644</v>
      </c>
    </row>
    <row r="377" spans="2:65" s="1" customFormat="1" ht="10.199999999999999">
      <c r="B377" s="33"/>
      <c r="D377" s="155" t="s">
        <v>196</v>
      </c>
      <c r="F377" s="156" t="s">
        <v>645</v>
      </c>
      <c r="I377" s="143"/>
      <c r="L377" s="33"/>
      <c r="M377" s="144"/>
      <c r="T377" s="54"/>
      <c r="AT377" s="17" t="s">
        <v>196</v>
      </c>
      <c r="AU377" s="17" t="s">
        <v>92</v>
      </c>
    </row>
    <row r="378" spans="2:65" s="12" customFormat="1" ht="10.199999999999999">
      <c r="B378" s="145"/>
      <c r="D378" s="141" t="s">
        <v>152</v>
      </c>
      <c r="E378" s="146" t="s">
        <v>44</v>
      </c>
      <c r="F378" s="147" t="s">
        <v>382</v>
      </c>
      <c r="H378" s="148">
        <v>32</v>
      </c>
      <c r="I378" s="149"/>
      <c r="L378" s="145"/>
      <c r="M378" s="150"/>
      <c r="T378" s="151"/>
      <c r="AT378" s="146" t="s">
        <v>152</v>
      </c>
      <c r="AU378" s="146" t="s">
        <v>92</v>
      </c>
      <c r="AV378" s="12" t="s">
        <v>92</v>
      </c>
      <c r="AW378" s="12" t="s">
        <v>42</v>
      </c>
      <c r="AX378" s="12" t="s">
        <v>90</v>
      </c>
      <c r="AY378" s="146" t="s">
        <v>130</v>
      </c>
    </row>
    <row r="379" spans="2:65" s="1" customFormat="1" ht="16.5" customHeight="1">
      <c r="B379" s="33"/>
      <c r="C379" s="128" t="s">
        <v>646</v>
      </c>
      <c r="D379" s="128" t="s">
        <v>133</v>
      </c>
      <c r="E379" s="129" t="s">
        <v>647</v>
      </c>
      <c r="F379" s="130" t="s">
        <v>648</v>
      </c>
      <c r="G379" s="131" t="s">
        <v>225</v>
      </c>
      <c r="H379" s="132">
        <v>6.3029999999999999</v>
      </c>
      <c r="I379" s="133"/>
      <c r="J379" s="134">
        <f>ROUND(I379*H379,2)</f>
        <v>0</v>
      </c>
      <c r="K379" s="130" t="s">
        <v>194</v>
      </c>
      <c r="L379" s="33"/>
      <c r="M379" s="135" t="s">
        <v>44</v>
      </c>
      <c r="N379" s="136" t="s">
        <v>53</v>
      </c>
      <c r="P379" s="137">
        <f>O379*H379</f>
        <v>0</v>
      </c>
      <c r="Q379" s="137">
        <v>0</v>
      </c>
      <c r="R379" s="137">
        <f>Q379*H379</f>
        <v>0</v>
      </c>
      <c r="S379" s="137">
        <v>0</v>
      </c>
      <c r="T379" s="138">
        <f>S379*H379</f>
        <v>0</v>
      </c>
      <c r="AR379" s="139" t="s">
        <v>503</v>
      </c>
      <c r="AT379" s="139" t="s">
        <v>133</v>
      </c>
      <c r="AU379" s="139" t="s">
        <v>92</v>
      </c>
      <c r="AY379" s="17" t="s">
        <v>130</v>
      </c>
      <c r="BE379" s="140">
        <f>IF(N379="základní",J379,0)</f>
        <v>0</v>
      </c>
      <c r="BF379" s="140">
        <f>IF(N379="snížená",J379,0)</f>
        <v>0</v>
      </c>
      <c r="BG379" s="140">
        <f>IF(N379="zákl. přenesená",J379,0)</f>
        <v>0</v>
      </c>
      <c r="BH379" s="140">
        <f>IF(N379="sníž. přenesená",J379,0)</f>
        <v>0</v>
      </c>
      <c r="BI379" s="140">
        <f>IF(N379="nulová",J379,0)</f>
        <v>0</v>
      </c>
      <c r="BJ379" s="17" t="s">
        <v>90</v>
      </c>
      <c r="BK379" s="140">
        <f>ROUND(I379*H379,2)</f>
        <v>0</v>
      </c>
      <c r="BL379" s="17" t="s">
        <v>503</v>
      </c>
      <c r="BM379" s="139" t="s">
        <v>649</v>
      </c>
    </row>
    <row r="380" spans="2:65" s="1" customFormat="1" ht="10.199999999999999">
      <c r="B380" s="33"/>
      <c r="D380" s="155" t="s">
        <v>196</v>
      </c>
      <c r="F380" s="156" t="s">
        <v>650</v>
      </c>
      <c r="I380" s="143"/>
      <c r="L380" s="33"/>
      <c r="M380" s="144"/>
      <c r="T380" s="54"/>
      <c r="AT380" s="17" t="s">
        <v>196</v>
      </c>
      <c r="AU380" s="17" t="s">
        <v>92</v>
      </c>
    </row>
    <row r="381" spans="2:65" s="1" customFormat="1" ht="21.75" customHeight="1">
      <c r="B381" s="33"/>
      <c r="C381" s="128" t="s">
        <v>651</v>
      </c>
      <c r="D381" s="128" t="s">
        <v>133</v>
      </c>
      <c r="E381" s="129" t="s">
        <v>652</v>
      </c>
      <c r="F381" s="130" t="s">
        <v>653</v>
      </c>
      <c r="G381" s="131" t="s">
        <v>225</v>
      </c>
      <c r="H381" s="132">
        <v>25.212</v>
      </c>
      <c r="I381" s="133"/>
      <c r="J381" s="134">
        <f>ROUND(I381*H381,2)</f>
        <v>0</v>
      </c>
      <c r="K381" s="130" t="s">
        <v>194</v>
      </c>
      <c r="L381" s="33"/>
      <c r="M381" s="135" t="s">
        <v>44</v>
      </c>
      <c r="N381" s="136" t="s">
        <v>53</v>
      </c>
      <c r="P381" s="137">
        <f>O381*H381</f>
        <v>0</v>
      </c>
      <c r="Q381" s="137">
        <v>0</v>
      </c>
      <c r="R381" s="137">
        <f>Q381*H381</f>
        <v>0</v>
      </c>
      <c r="S381" s="137">
        <v>0</v>
      </c>
      <c r="T381" s="138">
        <f>S381*H381</f>
        <v>0</v>
      </c>
      <c r="AR381" s="139" t="s">
        <v>503</v>
      </c>
      <c r="AT381" s="139" t="s">
        <v>133</v>
      </c>
      <c r="AU381" s="139" t="s">
        <v>92</v>
      </c>
      <c r="AY381" s="17" t="s">
        <v>130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7" t="s">
        <v>90</v>
      </c>
      <c r="BK381" s="140">
        <f>ROUND(I381*H381,2)</f>
        <v>0</v>
      </c>
      <c r="BL381" s="17" t="s">
        <v>503</v>
      </c>
      <c r="BM381" s="139" t="s">
        <v>654</v>
      </c>
    </row>
    <row r="382" spans="2:65" s="1" customFormat="1" ht="10.199999999999999">
      <c r="B382" s="33"/>
      <c r="D382" s="155" t="s">
        <v>196</v>
      </c>
      <c r="F382" s="156" t="s">
        <v>655</v>
      </c>
      <c r="I382" s="143"/>
      <c r="L382" s="33"/>
      <c r="M382" s="144"/>
      <c r="T382" s="54"/>
      <c r="AT382" s="17" t="s">
        <v>196</v>
      </c>
      <c r="AU382" s="17" t="s">
        <v>92</v>
      </c>
    </row>
    <row r="383" spans="2:65" s="12" customFormat="1" ht="10.199999999999999">
      <c r="B383" s="145"/>
      <c r="D383" s="141" t="s">
        <v>152</v>
      </c>
      <c r="F383" s="147" t="s">
        <v>656</v>
      </c>
      <c r="H383" s="148">
        <v>25.212</v>
      </c>
      <c r="I383" s="149"/>
      <c r="L383" s="145"/>
      <c r="M383" s="150"/>
      <c r="T383" s="151"/>
      <c r="AT383" s="146" t="s">
        <v>152</v>
      </c>
      <c r="AU383" s="146" t="s">
        <v>92</v>
      </c>
      <c r="AV383" s="12" t="s">
        <v>92</v>
      </c>
      <c r="AW383" s="12" t="s">
        <v>4</v>
      </c>
      <c r="AX383" s="12" t="s">
        <v>90</v>
      </c>
      <c r="AY383" s="146" t="s">
        <v>130</v>
      </c>
    </row>
    <row r="384" spans="2:65" s="1" customFormat="1" ht="24.15" customHeight="1">
      <c r="B384" s="33"/>
      <c r="C384" s="128" t="s">
        <v>657</v>
      </c>
      <c r="D384" s="128" t="s">
        <v>133</v>
      </c>
      <c r="E384" s="129" t="s">
        <v>658</v>
      </c>
      <c r="F384" s="130" t="s">
        <v>659</v>
      </c>
      <c r="G384" s="131" t="s">
        <v>225</v>
      </c>
      <c r="H384" s="132">
        <v>2.528</v>
      </c>
      <c r="I384" s="133"/>
      <c r="J384" s="134">
        <f>ROUND(I384*H384,2)</f>
        <v>0</v>
      </c>
      <c r="K384" s="130" t="s">
        <v>194</v>
      </c>
      <c r="L384" s="33"/>
      <c r="M384" s="135" t="s">
        <v>44</v>
      </c>
      <c r="N384" s="136" t="s">
        <v>53</v>
      </c>
      <c r="P384" s="137">
        <f>O384*H384</f>
        <v>0</v>
      </c>
      <c r="Q384" s="137">
        <v>0</v>
      </c>
      <c r="R384" s="137">
        <f>Q384*H384</f>
        <v>0</v>
      </c>
      <c r="S384" s="137">
        <v>0</v>
      </c>
      <c r="T384" s="138">
        <f>S384*H384</f>
        <v>0</v>
      </c>
      <c r="AR384" s="139" t="s">
        <v>503</v>
      </c>
      <c r="AT384" s="139" t="s">
        <v>133</v>
      </c>
      <c r="AU384" s="139" t="s">
        <v>92</v>
      </c>
      <c r="AY384" s="17" t="s">
        <v>130</v>
      </c>
      <c r="BE384" s="140">
        <f>IF(N384="základní",J384,0)</f>
        <v>0</v>
      </c>
      <c r="BF384" s="140">
        <f>IF(N384="snížená",J384,0)</f>
        <v>0</v>
      </c>
      <c r="BG384" s="140">
        <f>IF(N384="zákl. přenesená",J384,0)</f>
        <v>0</v>
      </c>
      <c r="BH384" s="140">
        <f>IF(N384="sníž. přenesená",J384,0)</f>
        <v>0</v>
      </c>
      <c r="BI384" s="140">
        <f>IF(N384="nulová",J384,0)</f>
        <v>0</v>
      </c>
      <c r="BJ384" s="17" t="s">
        <v>90</v>
      </c>
      <c r="BK384" s="140">
        <f>ROUND(I384*H384,2)</f>
        <v>0</v>
      </c>
      <c r="BL384" s="17" t="s">
        <v>503</v>
      </c>
      <c r="BM384" s="139" t="s">
        <v>660</v>
      </c>
    </row>
    <row r="385" spans="2:65" s="1" customFormat="1" ht="10.199999999999999">
      <c r="B385" s="33"/>
      <c r="D385" s="155" t="s">
        <v>196</v>
      </c>
      <c r="F385" s="156" t="s">
        <v>661</v>
      </c>
      <c r="I385" s="143"/>
      <c r="L385" s="33"/>
      <c r="M385" s="144"/>
      <c r="T385" s="54"/>
      <c r="AT385" s="17" t="s">
        <v>196</v>
      </c>
      <c r="AU385" s="17" t="s">
        <v>92</v>
      </c>
    </row>
    <row r="386" spans="2:65" s="12" customFormat="1" ht="10.199999999999999">
      <c r="B386" s="145"/>
      <c r="D386" s="141" t="s">
        <v>152</v>
      </c>
      <c r="E386" s="146" t="s">
        <v>44</v>
      </c>
      <c r="F386" s="147" t="s">
        <v>662</v>
      </c>
      <c r="H386" s="148">
        <v>2.528</v>
      </c>
      <c r="I386" s="149"/>
      <c r="L386" s="145"/>
      <c r="M386" s="150"/>
      <c r="T386" s="151"/>
      <c r="AT386" s="146" t="s">
        <v>152</v>
      </c>
      <c r="AU386" s="146" t="s">
        <v>92</v>
      </c>
      <c r="AV386" s="12" t="s">
        <v>92</v>
      </c>
      <c r="AW386" s="12" t="s">
        <v>42</v>
      </c>
      <c r="AX386" s="12" t="s">
        <v>90</v>
      </c>
      <c r="AY386" s="146" t="s">
        <v>130</v>
      </c>
    </row>
    <row r="387" spans="2:65" s="1" customFormat="1" ht="16.5" customHeight="1">
      <c r="B387" s="33"/>
      <c r="C387" s="128" t="s">
        <v>663</v>
      </c>
      <c r="D387" s="128" t="s">
        <v>133</v>
      </c>
      <c r="E387" s="129" t="s">
        <v>664</v>
      </c>
      <c r="F387" s="130" t="s">
        <v>665</v>
      </c>
      <c r="G387" s="131" t="s">
        <v>225</v>
      </c>
      <c r="H387" s="132">
        <v>0.182</v>
      </c>
      <c r="I387" s="133"/>
      <c r="J387" s="134">
        <f>ROUND(I387*H387,2)</f>
        <v>0</v>
      </c>
      <c r="K387" s="130" t="s">
        <v>194</v>
      </c>
      <c r="L387" s="33"/>
      <c r="M387" s="135" t="s">
        <v>44</v>
      </c>
      <c r="N387" s="136" t="s">
        <v>53</v>
      </c>
      <c r="P387" s="137">
        <f>O387*H387</f>
        <v>0</v>
      </c>
      <c r="Q387" s="137">
        <v>0</v>
      </c>
      <c r="R387" s="137">
        <f>Q387*H387</f>
        <v>0</v>
      </c>
      <c r="S387" s="137">
        <v>0</v>
      </c>
      <c r="T387" s="138">
        <f>S387*H387</f>
        <v>0</v>
      </c>
      <c r="AR387" s="139" t="s">
        <v>503</v>
      </c>
      <c r="AT387" s="139" t="s">
        <v>133</v>
      </c>
      <c r="AU387" s="139" t="s">
        <v>92</v>
      </c>
      <c r="AY387" s="17" t="s">
        <v>130</v>
      </c>
      <c r="BE387" s="140">
        <f>IF(N387="základní",J387,0)</f>
        <v>0</v>
      </c>
      <c r="BF387" s="140">
        <f>IF(N387="snížená",J387,0)</f>
        <v>0</v>
      </c>
      <c r="BG387" s="140">
        <f>IF(N387="zákl. přenesená",J387,0)</f>
        <v>0</v>
      </c>
      <c r="BH387" s="140">
        <f>IF(N387="sníž. přenesená",J387,0)</f>
        <v>0</v>
      </c>
      <c r="BI387" s="140">
        <f>IF(N387="nulová",J387,0)</f>
        <v>0</v>
      </c>
      <c r="BJ387" s="17" t="s">
        <v>90</v>
      </c>
      <c r="BK387" s="140">
        <f>ROUND(I387*H387,2)</f>
        <v>0</v>
      </c>
      <c r="BL387" s="17" t="s">
        <v>503</v>
      </c>
      <c r="BM387" s="139" t="s">
        <v>666</v>
      </c>
    </row>
    <row r="388" spans="2:65" s="1" customFormat="1" ht="10.199999999999999">
      <c r="B388" s="33"/>
      <c r="D388" s="155" t="s">
        <v>196</v>
      </c>
      <c r="F388" s="156" t="s">
        <v>667</v>
      </c>
      <c r="I388" s="143"/>
      <c r="L388" s="33"/>
      <c r="M388" s="180"/>
      <c r="N388" s="181"/>
      <c r="O388" s="181"/>
      <c r="P388" s="181"/>
      <c r="Q388" s="181"/>
      <c r="R388" s="181"/>
      <c r="S388" s="181"/>
      <c r="T388" s="182"/>
      <c r="AT388" s="17" t="s">
        <v>196</v>
      </c>
      <c r="AU388" s="17" t="s">
        <v>92</v>
      </c>
    </row>
    <row r="389" spans="2:65" s="1" customFormat="1" ht="6.9" customHeight="1">
      <c r="B389" s="42"/>
      <c r="C389" s="43"/>
      <c r="D389" s="43"/>
      <c r="E389" s="43"/>
      <c r="F389" s="43"/>
      <c r="G389" s="43"/>
      <c r="H389" s="43"/>
      <c r="I389" s="43"/>
      <c r="J389" s="43"/>
      <c r="K389" s="43"/>
      <c r="L389" s="33"/>
    </row>
  </sheetData>
  <sheetProtection algorithmName="SHA-512" hashValue="qccloDWw54msIRUDpmm78Z24GxByzurjXQQhf71IvLlMQNJnrUR6iaOnVqnczlfoyKgd03whhUDdlyuFyv11GA==" saltValue="YXnhaLTUBT7IEYxQgXo9I1Q+hYy4vzAbRegmKkn6EicS6DCEFRx5wxWX5yAWZr4kWcPUrN3kpr4F/LxTLYJ5jg==" spinCount="100000" sheet="1" objects="1" scenarios="1" formatColumns="0" formatRows="0" autoFilter="0"/>
  <autoFilter ref="C92:K388" xr:uid="{00000000-0009-0000-0000-000002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200-000000000000}"/>
    <hyperlink ref="F100" r:id="rId2" xr:uid="{00000000-0004-0000-0200-000001000000}"/>
    <hyperlink ref="F103" r:id="rId3" xr:uid="{00000000-0004-0000-0200-000002000000}"/>
    <hyperlink ref="F107" r:id="rId4" xr:uid="{00000000-0004-0000-0200-000003000000}"/>
    <hyperlink ref="F112" r:id="rId5" xr:uid="{00000000-0004-0000-0200-000004000000}"/>
    <hyperlink ref="F115" r:id="rId6" xr:uid="{00000000-0004-0000-0200-000005000000}"/>
    <hyperlink ref="F119" r:id="rId7" xr:uid="{00000000-0004-0000-0200-000006000000}"/>
    <hyperlink ref="F123" r:id="rId8" xr:uid="{00000000-0004-0000-0200-000007000000}"/>
    <hyperlink ref="F126" r:id="rId9" xr:uid="{00000000-0004-0000-0200-000008000000}"/>
    <hyperlink ref="F129" r:id="rId10" xr:uid="{00000000-0004-0000-0200-000009000000}"/>
    <hyperlink ref="F132" r:id="rId11" xr:uid="{00000000-0004-0000-0200-00000A000000}"/>
    <hyperlink ref="F135" r:id="rId12" xr:uid="{00000000-0004-0000-0200-00000B000000}"/>
    <hyperlink ref="F140" r:id="rId13" xr:uid="{00000000-0004-0000-0200-00000C000000}"/>
    <hyperlink ref="F145" r:id="rId14" xr:uid="{00000000-0004-0000-0200-00000D000000}"/>
    <hyperlink ref="F151" r:id="rId15" xr:uid="{00000000-0004-0000-0200-00000E000000}"/>
    <hyperlink ref="F158" r:id="rId16" xr:uid="{00000000-0004-0000-0200-00000F000000}"/>
    <hyperlink ref="F165" r:id="rId17" xr:uid="{00000000-0004-0000-0200-000010000000}"/>
    <hyperlink ref="F171" r:id="rId18" xr:uid="{00000000-0004-0000-0200-000011000000}"/>
    <hyperlink ref="F176" r:id="rId19" xr:uid="{00000000-0004-0000-0200-000012000000}"/>
    <hyperlink ref="F179" r:id="rId20" xr:uid="{00000000-0004-0000-0200-000013000000}"/>
    <hyperlink ref="F182" r:id="rId21" xr:uid="{00000000-0004-0000-0200-000014000000}"/>
    <hyperlink ref="F188" r:id="rId22" xr:uid="{00000000-0004-0000-0200-000015000000}"/>
    <hyperlink ref="F191" r:id="rId23" xr:uid="{00000000-0004-0000-0200-000016000000}"/>
    <hyperlink ref="F194" r:id="rId24" xr:uid="{00000000-0004-0000-0200-000017000000}"/>
    <hyperlink ref="F198" r:id="rId25" xr:uid="{00000000-0004-0000-0200-000018000000}"/>
    <hyperlink ref="F202" r:id="rId26" xr:uid="{00000000-0004-0000-0200-000019000000}"/>
    <hyperlink ref="F211" r:id="rId27" xr:uid="{00000000-0004-0000-0200-00001A000000}"/>
    <hyperlink ref="F218" r:id="rId28" xr:uid="{00000000-0004-0000-0200-00001B000000}"/>
    <hyperlink ref="F222" r:id="rId29" xr:uid="{00000000-0004-0000-0200-00001C000000}"/>
    <hyperlink ref="F226" r:id="rId30" xr:uid="{00000000-0004-0000-0200-00001D000000}"/>
    <hyperlink ref="F231" r:id="rId31" xr:uid="{00000000-0004-0000-0200-00001E000000}"/>
    <hyperlink ref="F236" r:id="rId32" xr:uid="{00000000-0004-0000-0200-00001F000000}"/>
    <hyperlink ref="F240" r:id="rId33" xr:uid="{00000000-0004-0000-0200-000020000000}"/>
    <hyperlink ref="F245" r:id="rId34" xr:uid="{00000000-0004-0000-0200-000021000000}"/>
    <hyperlink ref="F250" r:id="rId35" xr:uid="{00000000-0004-0000-0200-000022000000}"/>
    <hyperlink ref="F254" r:id="rId36" xr:uid="{00000000-0004-0000-0200-000023000000}"/>
    <hyperlink ref="F257" r:id="rId37" xr:uid="{00000000-0004-0000-0200-000024000000}"/>
    <hyperlink ref="F261" r:id="rId38" xr:uid="{00000000-0004-0000-0200-000025000000}"/>
    <hyperlink ref="F265" r:id="rId39" xr:uid="{00000000-0004-0000-0200-000026000000}"/>
    <hyperlink ref="F268" r:id="rId40" xr:uid="{00000000-0004-0000-0200-000027000000}"/>
    <hyperlink ref="F273" r:id="rId41" xr:uid="{00000000-0004-0000-0200-000028000000}"/>
    <hyperlink ref="F284" r:id="rId42" xr:uid="{00000000-0004-0000-0200-000029000000}"/>
    <hyperlink ref="F287" r:id="rId43" xr:uid="{00000000-0004-0000-0200-00002A000000}"/>
    <hyperlink ref="F291" r:id="rId44" xr:uid="{00000000-0004-0000-0200-00002B000000}"/>
    <hyperlink ref="F295" r:id="rId45" xr:uid="{00000000-0004-0000-0200-00002C000000}"/>
    <hyperlink ref="F301" r:id="rId46" xr:uid="{00000000-0004-0000-0200-00002D000000}"/>
    <hyperlink ref="F306" r:id="rId47" xr:uid="{00000000-0004-0000-0200-00002E000000}"/>
    <hyperlink ref="F309" r:id="rId48" xr:uid="{00000000-0004-0000-0200-00002F000000}"/>
    <hyperlink ref="F312" r:id="rId49" xr:uid="{00000000-0004-0000-0200-000030000000}"/>
    <hyperlink ref="F315" r:id="rId50" xr:uid="{00000000-0004-0000-0200-000031000000}"/>
    <hyperlink ref="F318" r:id="rId51" xr:uid="{00000000-0004-0000-0200-000032000000}"/>
    <hyperlink ref="F322" r:id="rId52" xr:uid="{00000000-0004-0000-0200-000033000000}"/>
    <hyperlink ref="F325" r:id="rId53" xr:uid="{00000000-0004-0000-0200-000034000000}"/>
    <hyperlink ref="F328" r:id="rId54" xr:uid="{00000000-0004-0000-0200-000035000000}"/>
    <hyperlink ref="F331" r:id="rId55" xr:uid="{00000000-0004-0000-0200-000036000000}"/>
    <hyperlink ref="F334" r:id="rId56" xr:uid="{00000000-0004-0000-0200-000037000000}"/>
    <hyperlink ref="F337" r:id="rId57" xr:uid="{00000000-0004-0000-0200-000038000000}"/>
    <hyperlink ref="F340" r:id="rId58" xr:uid="{00000000-0004-0000-0200-000039000000}"/>
    <hyperlink ref="F343" r:id="rId59" xr:uid="{00000000-0004-0000-0200-00003A000000}"/>
    <hyperlink ref="F348" r:id="rId60" xr:uid="{00000000-0004-0000-0200-00003B000000}"/>
    <hyperlink ref="F353" r:id="rId61" xr:uid="{00000000-0004-0000-0200-00003C000000}"/>
    <hyperlink ref="F356" r:id="rId62" xr:uid="{00000000-0004-0000-0200-00003D000000}"/>
    <hyperlink ref="F359" r:id="rId63" xr:uid="{00000000-0004-0000-0200-00003E000000}"/>
    <hyperlink ref="F362" r:id="rId64" xr:uid="{00000000-0004-0000-0200-00003F000000}"/>
    <hyperlink ref="F365" r:id="rId65" xr:uid="{00000000-0004-0000-0200-000040000000}"/>
    <hyperlink ref="F368" r:id="rId66" xr:uid="{00000000-0004-0000-0200-000041000000}"/>
    <hyperlink ref="F371" r:id="rId67" xr:uid="{00000000-0004-0000-0200-000042000000}"/>
    <hyperlink ref="F374" r:id="rId68" xr:uid="{00000000-0004-0000-0200-000043000000}"/>
    <hyperlink ref="F377" r:id="rId69" xr:uid="{00000000-0004-0000-0200-000044000000}"/>
    <hyperlink ref="F380" r:id="rId70" xr:uid="{00000000-0004-0000-0200-000045000000}"/>
    <hyperlink ref="F382" r:id="rId71" xr:uid="{00000000-0004-0000-0200-000046000000}"/>
    <hyperlink ref="F385" r:id="rId72" xr:uid="{00000000-0004-0000-0200-000047000000}"/>
    <hyperlink ref="F388" r:id="rId73" xr:uid="{00000000-0004-0000-0200-00004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86"/>
  <sheetViews>
    <sheetView showGridLines="0" topLeftCell="A65" workbookViewId="0">
      <selection activeCell="I84" sqref="I84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100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</row>
    <row r="4" spans="2:46" ht="24.9" customHeight="1">
      <c r="B4" s="20"/>
      <c r="D4" s="21" t="s">
        <v>104</v>
      </c>
      <c r="L4" s="20"/>
      <c r="M4" s="86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5" t="str">
        <f>'Rekapitulace stavby'!K6</f>
        <v>Obnova ČOV Český Krumloc I. etapa</v>
      </c>
      <c r="F7" s="306"/>
      <c r="G7" s="306"/>
      <c r="H7" s="306"/>
      <c r="L7" s="20"/>
    </row>
    <row r="8" spans="2:46" s="1" customFormat="1" ht="12" customHeight="1">
      <c r="B8" s="33"/>
      <c r="D8" s="27" t="s">
        <v>105</v>
      </c>
      <c r="L8" s="33"/>
    </row>
    <row r="9" spans="2:46" s="1" customFormat="1" ht="16.5" customHeight="1">
      <c r="B9" s="33"/>
      <c r="E9" s="268" t="s">
        <v>668</v>
      </c>
      <c r="F9" s="307"/>
      <c r="G9" s="307"/>
      <c r="H9" s="307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92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16. 9. 2024</v>
      </c>
      <c r="L12" s="33"/>
    </row>
    <row r="13" spans="2:46" s="1" customFormat="1" ht="21.75" customHeight="1">
      <c r="B13" s="33"/>
      <c r="D13" s="24" t="s">
        <v>26</v>
      </c>
      <c r="F13" s="29" t="s">
        <v>669</v>
      </c>
      <c r="I13" s="24" t="s">
        <v>28</v>
      </c>
      <c r="J13" s="29" t="s">
        <v>29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08" t="str">
        <f>'Rekapitulace stavby'!E14</f>
        <v>Vyplň údaj</v>
      </c>
      <c r="F18" s="289"/>
      <c r="G18" s="289"/>
      <c r="H18" s="289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87"/>
      <c r="E27" s="294" t="s">
        <v>44</v>
      </c>
      <c r="F27" s="294"/>
      <c r="G27" s="294"/>
      <c r="H27" s="294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48</v>
      </c>
      <c r="J30" s="64">
        <f>ROUND(J81,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9">
        <f>ROUND((SUM(BE81:BE85)),  2)</f>
        <v>0</v>
      </c>
      <c r="I33" s="90">
        <v>0.21</v>
      </c>
      <c r="J33" s="89">
        <f>ROUND(((SUM(BE81:BE85))*I33),  2)</f>
        <v>0</v>
      </c>
      <c r="L33" s="33"/>
    </row>
    <row r="34" spans="2:12" s="1" customFormat="1" ht="14.4" customHeight="1">
      <c r="B34" s="33"/>
      <c r="E34" s="27" t="s">
        <v>54</v>
      </c>
      <c r="F34" s="89">
        <f>ROUND((SUM(BF81:BF85)),  2)</f>
        <v>0</v>
      </c>
      <c r="I34" s="90">
        <v>0.12</v>
      </c>
      <c r="J34" s="89">
        <f>ROUND(((SUM(BF81:BF85))*I34),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9">
        <f>ROUND((SUM(BG81:BG85)),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9">
        <f>ROUND((SUM(BH81:BH85)),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9">
        <f>ROUND((SUM(BI81:BI85)),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58</v>
      </c>
      <c r="E39" s="55"/>
      <c r="F39" s="55"/>
      <c r="G39" s="93" t="s">
        <v>59</v>
      </c>
      <c r="H39" s="94" t="s">
        <v>60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107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05" t="str">
        <f>E7</f>
        <v>Obnova ČOV Český Krumloc I. etapa</v>
      </c>
      <c r="F48" s="306"/>
      <c r="G48" s="306"/>
      <c r="H48" s="306"/>
      <c r="L48" s="33"/>
    </row>
    <row r="49" spans="2:47" s="1" customFormat="1" ht="12" customHeight="1">
      <c r="B49" s="33"/>
      <c r="C49" s="27" t="s">
        <v>105</v>
      </c>
      <c r="L49" s="33"/>
    </row>
    <row r="50" spans="2:47" s="1" customFormat="1" ht="16.5" customHeight="1">
      <c r="B50" s="33"/>
      <c r="E50" s="268" t="str">
        <f>E9</f>
        <v>PS-01 - Technologická část strojní</v>
      </c>
      <c r="F50" s="307"/>
      <c r="G50" s="307"/>
      <c r="H50" s="307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Český Krumlov</v>
      </c>
      <c r="I52" s="27" t="s">
        <v>24</v>
      </c>
      <c r="J52" s="50" t="str">
        <f>IF(J12="","",J12)</f>
        <v>16. 9. 2024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Český Krumlov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108</v>
      </c>
      <c r="D57" s="91"/>
      <c r="E57" s="91"/>
      <c r="F57" s="91"/>
      <c r="G57" s="91"/>
      <c r="H57" s="91"/>
      <c r="I57" s="91"/>
      <c r="J57" s="98" t="s">
        <v>109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80</v>
      </c>
      <c r="J59" s="64">
        <f>J81</f>
        <v>0</v>
      </c>
      <c r="L59" s="33"/>
      <c r="AU59" s="17" t="s">
        <v>110</v>
      </c>
    </row>
    <row r="60" spans="2:47" s="8" customFormat="1" ht="24.9" customHeight="1">
      <c r="B60" s="100"/>
      <c r="D60" s="101" t="s">
        <v>185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95" customHeight="1">
      <c r="B61" s="104"/>
      <c r="D61" s="105" t="s">
        <v>670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>
      <c r="B62" s="33"/>
      <c r="L62" s="33"/>
    </row>
    <row r="63" spans="2:47" s="1" customFormat="1" ht="6.9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" customHeight="1">
      <c r="B68" s="33"/>
      <c r="C68" s="21" t="s">
        <v>115</v>
      </c>
      <c r="L68" s="33"/>
    </row>
    <row r="69" spans="2:20" s="1" customFormat="1" ht="6.9" customHeight="1">
      <c r="B69" s="33"/>
      <c r="L69" s="33"/>
    </row>
    <row r="70" spans="2:20" s="1" customFormat="1" ht="12" customHeight="1">
      <c r="B70" s="33"/>
      <c r="C70" s="27" t="s">
        <v>16</v>
      </c>
      <c r="L70" s="33"/>
    </row>
    <row r="71" spans="2:20" s="1" customFormat="1" ht="16.5" customHeight="1">
      <c r="B71" s="33"/>
      <c r="E71" s="305" t="str">
        <f>E7</f>
        <v>Obnova ČOV Český Krumloc I. etapa</v>
      </c>
      <c r="F71" s="306"/>
      <c r="G71" s="306"/>
      <c r="H71" s="306"/>
      <c r="L71" s="33"/>
    </row>
    <row r="72" spans="2:20" s="1" customFormat="1" ht="12" customHeight="1">
      <c r="B72" s="33"/>
      <c r="C72" s="27" t="s">
        <v>105</v>
      </c>
      <c r="L72" s="33"/>
    </row>
    <row r="73" spans="2:20" s="1" customFormat="1" ht="16.5" customHeight="1">
      <c r="B73" s="33"/>
      <c r="E73" s="268" t="str">
        <f>E9</f>
        <v>PS-01 - Technologická část strojní</v>
      </c>
      <c r="F73" s="307"/>
      <c r="G73" s="307"/>
      <c r="H73" s="307"/>
      <c r="L73" s="33"/>
    </row>
    <row r="74" spans="2:20" s="1" customFormat="1" ht="6.9" customHeight="1">
      <c r="B74" s="33"/>
      <c r="L74" s="33"/>
    </row>
    <row r="75" spans="2:20" s="1" customFormat="1" ht="12" customHeight="1">
      <c r="B75" s="33"/>
      <c r="C75" s="27" t="s">
        <v>22</v>
      </c>
      <c r="F75" s="25" t="str">
        <f>F12</f>
        <v>Český Krumlov</v>
      </c>
      <c r="I75" s="27" t="s">
        <v>24</v>
      </c>
      <c r="J75" s="50" t="str">
        <f>IF(J12="","",J12)</f>
        <v>16. 9. 2024</v>
      </c>
      <c r="L75" s="33"/>
    </row>
    <row r="76" spans="2:20" s="1" customFormat="1" ht="6.9" customHeight="1">
      <c r="B76" s="33"/>
      <c r="L76" s="33"/>
    </row>
    <row r="77" spans="2:20" s="1" customFormat="1" ht="15.15" customHeight="1">
      <c r="B77" s="33"/>
      <c r="C77" s="27" t="s">
        <v>30</v>
      </c>
      <c r="F77" s="25" t="str">
        <f>E15</f>
        <v>Město Český Krumlov</v>
      </c>
      <c r="I77" s="27" t="s">
        <v>38</v>
      </c>
      <c r="J77" s="31" t="str">
        <f>E21</f>
        <v>VAK projekt s.r.o.</v>
      </c>
      <c r="L77" s="33"/>
    </row>
    <row r="78" spans="2:20" s="1" customFormat="1" ht="25.65" customHeight="1">
      <c r="B78" s="33"/>
      <c r="C78" s="27" t="s">
        <v>36</v>
      </c>
      <c r="F78" s="25" t="str">
        <f>IF(E18="","",E18)</f>
        <v>Vyplň údaj</v>
      </c>
      <c r="I78" s="27" t="s">
        <v>43</v>
      </c>
      <c r="J78" s="31" t="str">
        <f>E24</f>
        <v>Ing. Martina Zamlinská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116</v>
      </c>
      <c r="D80" s="110" t="s">
        <v>67</v>
      </c>
      <c r="E80" s="110" t="s">
        <v>63</v>
      </c>
      <c r="F80" s="110" t="s">
        <v>64</v>
      </c>
      <c r="G80" s="110" t="s">
        <v>117</v>
      </c>
      <c r="H80" s="110" t="s">
        <v>118</v>
      </c>
      <c r="I80" s="110" t="s">
        <v>119</v>
      </c>
      <c r="J80" s="110" t="s">
        <v>109</v>
      </c>
      <c r="K80" s="111" t="s">
        <v>120</v>
      </c>
      <c r="L80" s="108"/>
      <c r="M80" s="57" t="s">
        <v>44</v>
      </c>
      <c r="N80" s="58" t="s">
        <v>52</v>
      </c>
      <c r="O80" s="58" t="s">
        <v>121</v>
      </c>
      <c r="P80" s="58" t="s">
        <v>122</v>
      </c>
      <c r="Q80" s="58" t="s">
        <v>123</v>
      </c>
      <c r="R80" s="58" t="s">
        <v>124</v>
      </c>
      <c r="S80" s="58" t="s">
        <v>125</v>
      </c>
      <c r="T80" s="59" t="s">
        <v>126</v>
      </c>
    </row>
    <row r="81" spans="2:65" s="1" customFormat="1" ht="22.8" customHeight="1">
      <c r="B81" s="33"/>
      <c r="C81" s="62" t="s">
        <v>127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0</v>
      </c>
      <c r="S81" s="51"/>
      <c r="T81" s="114">
        <f>T82</f>
        <v>0</v>
      </c>
      <c r="AT81" s="17" t="s">
        <v>81</v>
      </c>
      <c r="AU81" s="17" t="s">
        <v>110</v>
      </c>
      <c r="BK81" s="115">
        <f>BK82</f>
        <v>0</v>
      </c>
    </row>
    <row r="82" spans="2:65" s="11" customFormat="1" ht="25.95" customHeight="1">
      <c r="B82" s="116"/>
      <c r="D82" s="117" t="s">
        <v>81</v>
      </c>
      <c r="E82" s="118" t="s">
        <v>302</v>
      </c>
      <c r="F82" s="118" t="s">
        <v>497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144</v>
      </c>
      <c r="AT82" s="124" t="s">
        <v>81</v>
      </c>
      <c r="AU82" s="124" t="s">
        <v>82</v>
      </c>
      <c r="AY82" s="117" t="s">
        <v>130</v>
      </c>
      <c r="BK82" s="125">
        <f>BK83</f>
        <v>0</v>
      </c>
    </row>
    <row r="83" spans="2:65" s="11" customFormat="1" ht="22.8" customHeight="1">
      <c r="B83" s="116"/>
      <c r="D83" s="117" t="s">
        <v>81</v>
      </c>
      <c r="E83" s="126" t="s">
        <v>671</v>
      </c>
      <c r="F83" s="126" t="s">
        <v>672</v>
      </c>
      <c r="I83" s="119"/>
      <c r="J83" s="127">
        <f>BK83</f>
        <v>0</v>
      </c>
      <c r="L83" s="116"/>
      <c r="M83" s="121"/>
      <c r="P83" s="122">
        <f>SUM(P84:P85)</f>
        <v>0</v>
      </c>
      <c r="R83" s="122">
        <f>SUM(R84:R85)</f>
        <v>0</v>
      </c>
      <c r="T83" s="123">
        <f>SUM(T84:T85)</f>
        <v>0</v>
      </c>
      <c r="AR83" s="117" t="s">
        <v>144</v>
      </c>
      <c r="AT83" s="124" t="s">
        <v>81</v>
      </c>
      <c r="AU83" s="124" t="s">
        <v>90</v>
      </c>
      <c r="AY83" s="117" t="s">
        <v>130</v>
      </c>
      <c r="BK83" s="125">
        <f>SUM(BK84:BK85)</f>
        <v>0</v>
      </c>
    </row>
    <row r="84" spans="2:65" s="1" customFormat="1" ht="16.5" customHeight="1">
      <c r="B84" s="33"/>
      <c r="C84" s="128" t="s">
        <v>90</v>
      </c>
      <c r="D84" s="128" t="s">
        <v>133</v>
      </c>
      <c r="E84" s="129" t="s">
        <v>673</v>
      </c>
      <c r="F84" s="130" t="s">
        <v>98</v>
      </c>
      <c r="G84" s="131" t="s">
        <v>136</v>
      </c>
      <c r="H84" s="132">
        <v>1</v>
      </c>
      <c r="I84" s="133">
        <f>'Rekapitulace PS-01'!F31</f>
        <v>0</v>
      </c>
      <c r="J84" s="134">
        <f>ROUND(I84*H84,2)</f>
        <v>0</v>
      </c>
      <c r="K84" s="130" t="s">
        <v>44</v>
      </c>
      <c r="L84" s="33"/>
      <c r="M84" s="135" t="s">
        <v>44</v>
      </c>
      <c r="N84" s="136" t="s">
        <v>53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AR84" s="139" t="s">
        <v>503</v>
      </c>
      <c r="AT84" s="139" t="s">
        <v>133</v>
      </c>
      <c r="AU84" s="139" t="s">
        <v>92</v>
      </c>
      <c r="AY84" s="17" t="s">
        <v>130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7" t="s">
        <v>90</v>
      </c>
      <c r="BK84" s="140">
        <f>ROUND(I84*H84,2)</f>
        <v>0</v>
      </c>
      <c r="BL84" s="17" t="s">
        <v>503</v>
      </c>
      <c r="BM84" s="139" t="s">
        <v>674</v>
      </c>
    </row>
    <row r="85" spans="2:65" s="12" customFormat="1" ht="10.199999999999999">
      <c r="B85" s="145"/>
      <c r="D85" s="141" t="s">
        <v>152</v>
      </c>
      <c r="E85" s="146" t="s">
        <v>44</v>
      </c>
      <c r="F85" s="147" t="s">
        <v>90</v>
      </c>
      <c r="H85" s="148">
        <v>1</v>
      </c>
      <c r="I85" s="149"/>
      <c r="L85" s="145"/>
      <c r="M85" s="152"/>
      <c r="N85" s="153"/>
      <c r="O85" s="153"/>
      <c r="P85" s="153"/>
      <c r="Q85" s="153"/>
      <c r="R85" s="153"/>
      <c r="S85" s="153"/>
      <c r="T85" s="154"/>
      <c r="AT85" s="146" t="s">
        <v>152</v>
      </c>
      <c r="AU85" s="146" t="s">
        <v>92</v>
      </c>
      <c r="AV85" s="12" t="s">
        <v>92</v>
      </c>
      <c r="AW85" s="12" t="s">
        <v>42</v>
      </c>
      <c r="AX85" s="12" t="s">
        <v>90</v>
      </c>
      <c r="AY85" s="146" t="s">
        <v>130</v>
      </c>
    </row>
    <row r="86" spans="2:65" s="1" customFormat="1" ht="6.9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</sheetData>
  <sheetProtection algorithmName="SHA-512" hashValue="vfu7tY6FbdG1avw0H6mCLVT+KA0CKS4jhQTgufN15dO2nHo6PySgtT/cRa1qqsKGv8BXDklwSVsJzYy+adziuw==" saltValue="+3zENei07W0UlCbB4baghO0NetuyuXBa22aFsJ1EHxla2awmA426j/fQZBkdMvdQhKgQ1K4ZAqVq0goRxSMiug==" spinCount="100000" sheet="1" objects="1" scenarios="1" formatColumns="0" formatRows="0" autoFilter="0"/>
  <autoFilter ref="C80:K85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D8AB0-6F56-444E-A26F-D2A3D6C7711F}">
  <dimension ref="A1:F31"/>
  <sheetViews>
    <sheetView view="pageBreakPreview" zoomScale="60" zoomScaleNormal="100" workbookViewId="0">
      <selection activeCell="F14" sqref="F14"/>
    </sheetView>
  </sheetViews>
  <sheetFormatPr defaultColWidth="11.7109375" defaultRowHeight="13.2"/>
  <cols>
    <col min="1" max="1" width="5.5703125" style="529" customWidth="1"/>
    <col min="2" max="2" width="7.85546875" style="529" customWidth="1"/>
    <col min="3" max="3" width="52.28515625" style="529" customWidth="1"/>
    <col min="4" max="4" width="11.42578125" style="529" customWidth="1"/>
    <col min="5" max="5" width="9.28515625" style="529" customWidth="1"/>
    <col min="6" max="6" width="24.42578125" style="529" customWidth="1"/>
    <col min="7" max="16384" width="11.7109375" style="529"/>
  </cols>
  <sheetData>
    <row r="1" spans="1:6" ht="17.399999999999999">
      <c r="A1" s="579" t="s">
        <v>1214</v>
      </c>
      <c r="B1" s="578"/>
      <c r="C1" s="578"/>
      <c r="D1" s="578"/>
      <c r="E1" s="578"/>
      <c r="F1" s="577"/>
    </row>
    <row r="2" spans="1:6">
      <c r="A2" s="575" t="s">
        <v>1213</v>
      </c>
      <c r="B2" s="574"/>
      <c r="C2" s="574" t="s">
        <v>1212</v>
      </c>
      <c r="D2" s="566"/>
      <c r="E2" s="566"/>
      <c r="F2" s="576"/>
    </row>
    <row r="3" spans="1:6">
      <c r="A3" s="575" t="s">
        <v>1211</v>
      </c>
      <c r="B3" s="574"/>
      <c r="C3" s="574" t="s">
        <v>1186</v>
      </c>
      <c r="D3" s="566"/>
      <c r="E3" s="566"/>
      <c r="F3" s="573" t="s">
        <v>1210</v>
      </c>
    </row>
    <row r="4" spans="1:6">
      <c r="A4" s="575" t="s">
        <v>1209</v>
      </c>
      <c r="B4" s="574"/>
      <c r="C4" s="574" t="s">
        <v>98</v>
      </c>
      <c r="D4" s="566"/>
      <c r="E4" s="566"/>
      <c r="F4" s="573" t="s">
        <v>1208</v>
      </c>
    </row>
    <row r="5" spans="1:6">
      <c r="A5" s="567" t="s">
        <v>1109</v>
      </c>
      <c r="B5" s="566"/>
      <c r="C5" s="572" t="s">
        <v>1207</v>
      </c>
      <c r="D5" s="571"/>
      <c r="E5" s="571"/>
      <c r="F5" s="570"/>
    </row>
    <row r="6" spans="1:6">
      <c r="A6" s="567" t="s">
        <v>1206</v>
      </c>
      <c r="B6" s="566"/>
      <c r="C6" s="566" t="s">
        <v>40</v>
      </c>
      <c r="D6" s="566"/>
      <c r="E6" s="569"/>
      <c r="F6" s="568">
        <f ca="1" xml:space="preserve"> TODAY()</f>
        <v>45699</v>
      </c>
    </row>
    <row r="7" spans="1:6" ht="13.8" thickBot="1">
      <c r="A7" s="567"/>
      <c r="B7" s="566"/>
      <c r="C7" s="565"/>
      <c r="D7" s="565"/>
      <c r="E7" s="565"/>
      <c r="F7" s="564"/>
    </row>
    <row r="8" spans="1:6" ht="21" thickBot="1">
      <c r="A8" s="563" t="s">
        <v>1205</v>
      </c>
      <c r="B8" s="562" t="s">
        <v>713</v>
      </c>
      <c r="C8" s="561" t="s">
        <v>64</v>
      </c>
      <c r="D8" s="560"/>
      <c r="E8" s="559"/>
      <c r="F8" s="558" t="s">
        <v>815</v>
      </c>
    </row>
    <row r="9" spans="1:6">
      <c r="A9" s="557" t="s">
        <v>1204</v>
      </c>
      <c r="B9" s="556"/>
      <c r="C9" s="555" t="s">
        <v>1164</v>
      </c>
      <c r="D9" s="554"/>
      <c r="E9" s="553"/>
      <c r="F9" s="552">
        <f>SUM('PS-01'!F9:F11)</f>
        <v>0</v>
      </c>
    </row>
    <row r="10" spans="1:6">
      <c r="A10" s="548" t="s">
        <v>1203</v>
      </c>
      <c r="B10" s="540"/>
      <c r="C10" s="551" t="s">
        <v>1157</v>
      </c>
      <c r="D10" s="545"/>
      <c r="E10" s="537"/>
      <c r="F10" s="547">
        <f>SUM('PS-01'!F15:F15)</f>
        <v>0</v>
      </c>
    </row>
    <row r="11" spans="1:6">
      <c r="A11" s="548" t="s">
        <v>1202</v>
      </c>
      <c r="B11" s="540"/>
      <c r="C11" s="539" t="s">
        <v>1201</v>
      </c>
      <c r="D11" s="545"/>
      <c r="E11" s="537"/>
      <c r="F11" s="542">
        <f>SUM('PS-01'!F19:F22)</f>
        <v>0</v>
      </c>
    </row>
    <row r="12" spans="1:6">
      <c r="A12" s="548" t="s">
        <v>1200</v>
      </c>
      <c r="B12" s="540"/>
      <c r="C12" s="551" t="s">
        <v>1199</v>
      </c>
      <c r="D12" s="545"/>
      <c r="E12" s="537"/>
      <c r="F12" s="542">
        <f>SUM('PS-01'!F27:F36)</f>
        <v>0</v>
      </c>
    </row>
    <row r="13" spans="1:6">
      <c r="A13" s="548" t="s">
        <v>1198</v>
      </c>
      <c r="B13" s="540"/>
      <c r="C13" s="550" t="s">
        <v>1197</v>
      </c>
      <c r="D13" s="549"/>
      <c r="E13" s="537"/>
      <c r="F13" s="547">
        <f>SUM('PS-01'!F40:F42)</f>
        <v>0</v>
      </c>
    </row>
    <row r="14" spans="1:6">
      <c r="A14" s="548" t="s">
        <v>1196</v>
      </c>
      <c r="B14" s="540"/>
      <c r="C14" s="550" t="s">
        <v>889</v>
      </c>
      <c r="D14" s="549"/>
      <c r="E14" s="537"/>
      <c r="F14" s="542">
        <f>SUM('PS-01'!F46:F55)</f>
        <v>0</v>
      </c>
    </row>
    <row r="15" spans="1:6">
      <c r="A15" s="548" t="s">
        <v>1195</v>
      </c>
      <c r="B15" s="540"/>
      <c r="C15" s="539" t="s">
        <v>1194</v>
      </c>
      <c r="D15" s="545"/>
      <c r="E15" s="537"/>
      <c r="F15" s="542">
        <f>SUM('PS-01'!F59:F61)</f>
        <v>0</v>
      </c>
    </row>
    <row r="16" spans="1:6">
      <c r="A16" s="548"/>
      <c r="B16" s="540"/>
      <c r="C16" s="539"/>
      <c r="D16" s="545"/>
      <c r="E16" s="537"/>
      <c r="F16" s="542"/>
    </row>
    <row r="17" spans="1:6">
      <c r="A17" s="548"/>
      <c r="B17" s="540"/>
      <c r="C17" s="539"/>
      <c r="D17" s="545"/>
      <c r="E17" s="537"/>
      <c r="F17" s="542"/>
    </row>
    <row r="18" spans="1:6">
      <c r="A18" s="548"/>
      <c r="B18" s="540"/>
      <c r="C18" s="539"/>
      <c r="D18" s="545"/>
      <c r="E18" s="537"/>
      <c r="F18" s="547"/>
    </row>
    <row r="19" spans="1:6">
      <c r="A19" s="546"/>
      <c r="B19" s="540"/>
      <c r="C19" s="539"/>
      <c r="D19" s="545"/>
      <c r="E19" s="537"/>
      <c r="F19" s="542"/>
    </row>
    <row r="20" spans="1:6">
      <c r="A20" s="543"/>
      <c r="B20" s="540"/>
      <c r="C20" s="539"/>
      <c r="D20" s="538"/>
      <c r="E20" s="537"/>
      <c r="F20" s="544"/>
    </row>
    <row r="21" spans="1:6">
      <c r="A21" s="543"/>
      <c r="B21" s="540"/>
      <c r="C21" s="539"/>
      <c r="D21" s="538"/>
      <c r="E21" s="537"/>
      <c r="F21" s="544"/>
    </row>
    <row r="22" spans="1:6">
      <c r="A22" s="543"/>
      <c r="B22" s="540"/>
      <c r="C22" s="539"/>
      <c r="D22" s="538"/>
      <c r="E22" s="537"/>
      <c r="F22" s="544"/>
    </row>
    <row r="23" spans="1:6">
      <c r="A23" s="543"/>
      <c r="B23" s="540"/>
      <c r="C23" s="539"/>
      <c r="D23" s="538"/>
      <c r="E23" s="537"/>
      <c r="F23" s="544"/>
    </row>
    <row r="24" spans="1:6">
      <c r="A24" s="543"/>
      <c r="B24" s="540"/>
      <c r="C24" s="539"/>
      <c r="D24" s="538"/>
      <c r="E24" s="537"/>
      <c r="F24" s="542"/>
    </row>
    <row r="25" spans="1:6">
      <c r="A25" s="543"/>
      <c r="B25" s="540"/>
      <c r="C25" s="539"/>
      <c r="D25" s="538"/>
      <c r="E25" s="537"/>
      <c r="F25" s="542"/>
    </row>
    <row r="26" spans="1:6">
      <c r="A26" s="543"/>
      <c r="B26" s="540"/>
      <c r="C26" s="539"/>
      <c r="D26" s="538"/>
      <c r="E26" s="537"/>
      <c r="F26" s="542"/>
    </row>
    <row r="27" spans="1:6">
      <c r="A27" s="541"/>
      <c r="B27" s="540"/>
      <c r="C27" s="539"/>
      <c r="D27" s="538"/>
      <c r="E27" s="537"/>
      <c r="F27" s="542"/>
    </row>
    <row r="28" spans="1:6">
      <c r="A28" s="541"/>
      <c r="B28" s="540"/>
      <c r="C28" s="539"/>
      <c r="D28" s="538"/>
      <c r="E28" s="537"/>
      <c r="F28" s="542"/>
    </row>
    <row r="29" spans="1:6">
      <c r="A29" s="541"/>
      <c r="B29" s="540"/>
      <c r="C29" s="539"/>
      <c r="D29" s="538"/>
      <c r="E29" s="537"/>
      <c r="F29" s="542"/>
    </row>
    <row r="30" spans="1:6" ht="13.8" thickBot="1">
      <c r="A30" s="541"/>
      <c r="B30" s="540"/>
      <c r="C30" s="539"/>
      <c r="D30" s="538"/>
      <c r="E30" s="537"/>
      <c r="F30" s="536"/>
    </row>
    <row r="31" spans="1:6" ht="16.2" thickBot="1">
      <c r="A31" s="535" t="s">
        <v>1193</v>
      </c>
      <c r="B31" s="534"/>
      <c r="C31" s="533"/>
      <c r="D31" s="532"/>
      <c r="E31" s="531"/>
      <c r="F31" s="530">
        <f>SUM(F9:F30)</f>
        <v>0</v>
      </c>
    </row>
  </sheetData>
  <mergeCells count="23">
    <mergeCell ref="A31:C31"/>
    <mergeCell ref="C17:D17"/>
    <mergeCell ref="C19:D19"/>
    <mergeCell ref="C12:D12"/>
    <mergeCell ref="C30:D30"/>
    <mergeCell ref="C28:D28"/>
    <mergeCell ref="C23:D23"/>
    <mergeCell ref="C10:D10"/>
    <mergeCell ref="C11:D11"/>
    <mergeCell ref="C24:D24"/>
    <mergeCell ref="C22:D22"/>
    <mergeCell ref="C15:D15"/>
    <mergeCell ref="C16:D16"/>
    <mergeCell ref="C5:F5"/>
    <mergeCell ref="C8:D8"/>
    <mergeCell ref="C18:D18"/>
    <mergeCell ref="C29:D29"/>
    <mergeCell ref="C25:D25"/>
    <mergeCell ref="C26:D26"/>
    <mergeCell ref="C27:D27"/>
    <mergeCell ref="C21:D21"/>
    <mergeCell ref="C20:D20"/>
    <mergeCell ref="C9:D9"/>
  </mergeCells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E661-BA41-46B7-9B84-9B9567B0B8FB}">
  <dimension ref="A1:J5270"/>
  <sheetViews>
    <sheetView showZeros="0" view="pageBreakPreview" zoomScaleNormal="100" zoomScaleSheetLayoutView="100" workbookViewId="0">
      <pane ySplit="2" topLeftCell="A6" activePane="bottomLeft" state="frozen"/>
      <selection pane="bottomLeft" activeCell="E15" sqref="E15"/>
    </sheetView>
  </sheetViews>
  <sheetFormatPr defaultColWidth="11.5703125" defaultRowHeight="13.2"/>
  <cols>
    <col min="1" max="1" width="7.28515625" style="491" customWidth="1"/>
    <col min="2" max="2" width="81.7109375" style="490" customWidth="1"/>
    <col min="3" max="3" width="8.28515625" style="489" customWidth="1"/>
    <col min="4" max="4" width="10.140625" style="489" customWidth="1"/>
    <col min="5" max="5" width="14" style="488" customWidth="1"/>
    <col min="6" max="6" width="16.5703125" style="488" customWidth="1"/>
    <col min="7" max="7" width="16.5703125" style="487" customWidth="1"/>
    <col min="8" max="8" width="23.140625" style="487" customWidth="1"/>
    <col min="9" max="9" width="11.5703125" style="487"/>
    <col min="10" max="10" width="11.5703125" style="487" customWidth="1"/>
    <col min="11" max="16384" width="11.5703125" style="487"/>
  </cols>
  <sheetData>
    <row r="1" spans="1:8">
      <c r="A1" s="528" t="s">
        <v>1192</v>
      </c>
      <c r="B1" s="526" t="s">
        <v>1191</v>
      </c>
      <c r="C1" s="526" t="s">
        <v>117</v>
      </c>
      <c r="D1" s="526" t="s">
        <v>118</v>
      </c>
      <c r="E1" s="527" t="s">
        <v>1190</v>
      </c>
      <c r="F1" s="527" t="s">
        <v>1189</v>
      </c>
      <c r="G1" s="526" t="s">
        <v>1099</v>
      </c>
      <c r="H1" s="526" t="s">
        <v>67</v>
      </c>
    </row>
    <row r="2" spans="1:8">
      <c r="A2" s="528"/>
      <c r="B2" s="526"/>
      <c r="C2" s="526"/>
      <c r="D2" s="526"/>
      <c r="E2" s="527" t="s">
        <v>1188</v>
      </c>
      <c r="F2" s="527" t="s">
        <v>1187</v>
      </c>
      <c r="G2" s="526"/>
      <c r="H2" s="526"/>
    </row>
    <row r="3" spans="1:8">
      <c r="A3" s="525" t="s">
        <v>1186</v>
      </c>
      <c r="B3" s="525"/>
      <c r="C3" s="510"/>
      <c r="D3" s="510"/>
      <c r="E3" s="523"/>
      <c r="F3" s="523"/>
      <c r="G3" s="510"/>
      <c r="H3" s="510"/>
    </row>
    <row r="4" spans="1:8" ht="12.75" customHeight="1">
      <c r="A4" s="511"/>
      <c r="B4" s="511"/>
      <c r="C4" s="510"/>
      <c r="D4" s="510"/>
      <c r="E4" s="523"/>
      <c r="F4" s="523"/>
      <c r="G4" s="510"/>
      <c r="H4" s="510"/>
    </row>
    <row r="5" spans="1:8">
      <c r="A5" s="511"/>
      <c r="B5" s="524" t="s">
        <v>1185</v>
      </c>
      <c r="C5" s="510"/>
      <c r="D5" s="510"/>
      <c r="E5" s="523"/>
      <c r="F5" s="523"/>
      <c r="G5" s="510"/>
      <c r="H5" s="510"/>
    </row>
    <row r="6" spans="1:8" ht="12.75" customHeight="1">
      <c r="A6" s="511"/>
      <c r="B6" s="511"/>
      <c r="C6" s="510"/>
      <c r="D6" s="510"/>
      <c r="E6" s="523"/>
      <c r="F6" s="523"/>
      <c r="G6" s="510"/>
      <c r="H6" s="510"/>
    </row>
    <row r="7" spans="1:8">
      <c r="A7" s="507" t="s">
        <v>1184</v>
      </c>
      <c r="B7" s="506"/>
      <c r="C7" s="493"/>
      <c r="D7" s="493"/>
      <c r="E7" s="523">
        <f>F7*C7</f>
        <v>0</v>
      </c>
      <c r="F7" s="523"/>
      <c r="G7" s="493"/>
      <c r="H7" s="493"/>
    </row>
    <row r="8" spans="1:8">
      <c r="A8" s="519"/>
      <c r="B8" s="521"/>
      <c r="C8" s="493"/>
      <c r="D8" s="493"/>
      <c r="E8" s="523"/>
      <c r="F8" s="523"/>
      <c r="G8" s="493"/>
      <c r="H8" s="493"/>
    </row>
    <row r="9" spans="1:8" ht="171.6">
      <c r="A9" s="502" t="s">
        <v>1183</v>
      </c>
      <c r="B9" s="517" t="s">
        <v>1182</v>
      </c>
      <c r="C9" s="500" t="s">
        <v>906</v>
      </c>
      <c r="D9" s="500">
        <v>1</v>
      </c>
      <c r="E9" s="499"/>
      <c r="F9" s="498">
        <f>E9*D9</f>
        <v>0</v>
      </c>
      <c r="G9" s="520" t="s">
        <v>1215</v>
      </c>
      <c r="H9" s="520" t="s">
        <v>1215</v>
      </c>
    </row>
    <row r="10" spans="1:8" ht="171.6">
      <c r="A10" s="502" t="s">
        <v>1181</v>
      </c>
      <c r="B10" s="522" t="s">
        <v>1180</v>
      </c>
      <c r="C10" s="500" t="s">
        <v>906</v>
      </c>
      <c r="D10" s="500">
        <v>1</v>
      </c>
      <c r="E10" s="499"/>
      <c r="F10" s="498">
        <f>E10*D10</f>
        <v>0</v>
      </c>
      <c r="G10" s="520" t="s">
        <v>1215</v>
      </c>
      <c r="H10" s="520" t="s">
        <v>1215</v>
      </c>
    </row>
    <row r="11" spans="1:8" ht="22.8">
      <c r="A11" s="502" t="s">
        <v>1179</v>
      </c>
      <c r="B11" s="517" t="s">
        <v>1178</v>
      </c>
      <c r="C11" s="500" t="s">
        <v>906</v>
      </c>
      <c r="D11" s="500">
        <v>2</v>
      </c>
      <c r="E11" s="499"/>
      <c r="F11" s="498">
        <f>E11*D11</f>
        <v>0</v>
      </c>
      <c r="G11" s="500"/>
      <c r="H11" s="500"/>
    </row>
    <row r="12" spans="1:8">
      <c r="A12" s="511"/>
      <c r="B12" s="511"/>
      <c r="C12" s="510"/>
      <c r="D12" s="510"/>
      <c r="E12" s="494"/>
      <c r="F12" s="494"/>
      <c r="G12" s="510"/>
      <c r="H12" s="510"/>
    </row>
    <row r="13" spans="1:8">
      <c r="A13" s="507" t="s">
        <v>1177</v>
      </c>
      <c r="B13" s="507"/>
      <c r="C13" s="493"/>
      <c r="D13" s="493"/>
      <c r="E13" s="494">
        <f>F13*C13</f>
        <v>0</v>
      </c>
      <c r="F13" s="494"/>
      <c r="G13" s="493"/>
      <c r="H13" s="493"/>
    </row>
    <row r="14" spans="1:8">
      <c r="A14" s="519"/>
      <c r="B14" s="521"/>
      <c r="C14" s="493"/>
      <c r="D14" s="493"/>
      <c r="E14" s="494"/>
      <c r="F14" s="494"/>
      <c r="G14" s="493"/>
      <c r="H14" s="493"/>
    </row>
    <row r="15" spans="1:8" ht="114">
      <c r="A15" s="502" t="s">
        <v>1176</v>
      </c>
      <c r="B15" s="517" t="s">
        <v>1175</v>
      </c>
      <c r="C15" s="500" t="s">
        <v>471</v>
      </c>
      <c r="D15" s="500">
        <v>2</v>
      </c>
      <c r="E15" s="499"/>
      <c r="F15" s="498">
        <f>E15*D15</f>
        <v>0</v>
      </c>
      <c r="G15" s="520" t="s">
        <v>1215</v>
      </c>
      <c r="H15" s="520" t="s">
        <v>1215</v>
      </c>
    </row>
    <row r="16" spans="1:8">
      <c r="A16" s="511"/>
      <c r="B16" s="511"/>
      <c r="C16" s="510"/>
      <c r="D16" s="510"/>
      <c r="E16" s="494"/>
      <c r="F16" s="494"/>
      <c r="G16" s="510"/>
      <c r="H16" s="510"/>
    </row>
    <row r="17" spans="1:8">
      <c r="A17" s="507" t="s">
        <v>1174</v>
      </c>
      <c r="B17" s="506"/>
      <c r="C17" s="493"/>
      <c r="D17" s="493"/>
      <c r="E17" s="494">
        <f>F17*C17</f>
        <v>0</v>
      </c>
      <c r="F17" s="494"/>
      <c r="G17" s="493"/>
      <c r="H17" s="493"/>
    </row>
    <row r="18" spans="1:8">
      <c r="A18" s="519"/>
      <c r="B18" s="521"/>
      <c r="C18" s="493"/>
      <c r="D18" s="493"/>
      <c r="E18" s="494"/>
      <c r="F18" s="494"/>
      <c r="G18" s="493"/>
      <c r="H18" s="493"/>
    </row>
    <row r="19" spans="1:8" ht="285">
      <c r="A19" s="502" t="s">
        <v>1173</v>
      </c>
      <c r="B19" s="503" t="s">
        <v>1172</v>
      </c>
      <c r="C19" s="500" t="s">
        <v>471</v>
      </c>
      <c r="D19" s="500">
        <v>1</v>
      </c>
      <c r="E19" s="499"/>
      <c r="F19" s="498">
        <f>E19*D19</f>
        <v>0</v>
      </c>
      <c r="G19" s="520" t="s">
        <v>1215</v>
      </c>
      <c r="H19" s="520" t="s">
        <v>1215</v>
      </c>
    </row>
    <row r="20" spans="1:8" ht="91.2">
      <c r="A20" s="502" t="s">
        <v>1171</v>
      </c>
      <c r="B20" s="503" t="s">
        <v>1170</v>
      </c>
      <c r="C20" s="500" t="s">
        <v>471</v>
      </c>
      <c r="D20" s="500">
        <v>1</v>
      </c>
      <c r="E20" s="499"/>
      <c r="F20" s="498">
        <f>E20*D20</f>
        <v>0</v>
      </c>
      <c r="G20" s="500"/>
      <c r="H20" s="500"/>
    </row>
    <row r="21" spans="1:8" ht="22.8">
      <c r="A21" s="502" t="s">
        <v>1169</v>
      </c>
      <c r="B21" s="503" t="s">
        <v>1168</v>
      </c>
      <c r="C21" s="500" t="s">
        <v>906</v>
      </c>
      <c r="D21" s="500">
        <v>1</v>
      </c>
      <c r="E21" s="499"/>
      <c r="F21" s="498">
        <f>E21*D21</f>
        <v>0</v>
      </c>
      <c r="G21" s="500"/>
      <c r="H21" s="500"/>
    </row>
    <row r="22" spans="1:8" ht="116.4">
      <c r="A22" s="502" t="s">
        <v>1167</v>
      </c>
      <c r="B22" s="503" t="s">
        <v>1166</v>
      </c>
      <c r="C22" s="500" t="s">
        <v>906</v>
      </c>
      <c r="D22" s="500">
        <v>1</v>
      </c>
      <c r="E22" s="499"/>
      <c r="F22" s="498">
        <f>E22*D22</f>
        <v>0</v>
      </c>
      <c r="G22" s="500"/>
      <c r="H22" s="500"/>
    </row>
    <row r="23" spans="1:8">
      <c r="A23" s="511"/>
      <c r="B23" s="511"/>
      <c r="C23" s="510"/>
      <c r="D23" s="510"/>
      <c r="E23" s="494"/>
      <c r="F23" s="494"/>
      <c r="G23" s="510"/>
      <c r="H23" s="510"/>
    </row>
    <row r="24" spans="1:8">
      <c r="A24" s="507" t="s">
        <v>1165</v>
      </c>
      <c r="B24" s="507"/>
      <c r="C24" s="493"/>
      <c r="D24" s="493"/>
      <c r="E24" s="494">
        <f>F24*C24</f>
        <v>0</v>
      </c>
      <c r="F24" s="494"/>
      <c r="G24" s="493"/>
      <c r="H24" s="493"/>
    </row>
    <row r="25" spans="1:8">
      <c r="A25" s="519"/>
      <c r="B25" s="519"/>
      <c r="C25" s="493"/>
      <c r="D25" s="493"/>
      <c r="E25" s="494"/>
      <c r="F25" s="494"/>
      <c r="G25" s="493"/>
      <c r="H25" s="493"/>
    </row>
    <row r="26" spans="1:8">
      <c r="A26" s="516"/>
      <c r="B26" s="515" t="s">
        <v>1164</v>
      </c>
      <c r="C26" s="514"/>
      <c r="D26" s="514"/>
      <c r="E26" s="513"/>
      <c r="F26" s="513"/>
      <c r="G26" s="512"/>
      <c r="H26" s="512"/>
    </row>
    <row r="27" spans="1:8">
      <c r="A27" s="502" t="s">
        <v>1163</v>
      </c>
      <c r="B27" s="517" t="s">
        <v>1162</v>
      </c>
      <c r="C27" s="500" t="s">
        <v>471</v>
      </c>
      <c r="D27" s="500">
        <v>1</v>
      </c>
      <c r="E27" s="499"/>
      <c r="F27" s="498">
        <f>E27*D27</f>
        <v>0</v>
      </c>
      <c r="G27" s="500"/>
      <c r="H27" s="500"/>
    </row>
    <row r="28" spans="1:8" ht="22.8">
      <c r="A28" s="502" t="s">
        <v>1161</v>
      </c>
      <c r="B28" s="503" t="s">
        <v>1160</v>
      </c>
      <c r="C28" s="500" t="s">
        <v>471</v>
      </c>
      <c r="D28" s="500">
        <v>1</v>
      </c>
      <c r="E28" s="499"/>
      <c r="F28" s="498">
        <f>E28*D28</f>
        <v>0</v>
      </c>
      <c r="G28" s="500"/>
      <c r="H28" s="500"/>
    </row>
    <row r="29" spans="1:8" ht="22.8">
      <c r="A29" s="502" t="s">
        <v>1159</v>
      </c>
      <c r="B29" s="518" t="s">
        <v>1158</v>
      </c>
      <c r="C29" s="500" t="s">
        <v>471</v>
      </c>
      <c r="D29" s="500">
        <v>1</v>
      </c>
      <c r="E29" s="499"/>
      <c r="F29" s="498">
        <f>E29*D29</f>
        <v>0</v>
      </c>
      <c r="G29" s="500"/>
      <c r="H29" s="500"/>
    </row>
    <row r="30" spans="1:8">
      <c r="A30" s="516"/>
      <c r="B30" s="515" t="s">
        <v>1157</v>
      </c>
      <c r="C30" s="514"/>
      <c r="D30" s="514"/>
      <c r="E30" s="513"/>
      <c r="F30" s="513"/>
      <c r="G30" s="512"/>
      <c r="H30" s="512"/>
    </row>
    <row r="31" spans="1:8" ht="34.799999999999997">
      <c r="A31" s="502" t="s">
        <v>1156</v>
      </c>
      <c r="B31" s="517" t="s">
        <v>1155</v>
      </c>
      <c r="C31" s="500" t="s">
        <v>471</v>
      </c>
      <c r="D31" s="500">
        <v>4</v>
      </c>
      <c r="E31" s="499"/>
      <c r="F31" s="498">
        <f>E31*D31</f>
        <v>0</v>
      </c>
      <c r="G31" s="500"/>
      <c r="H31" s="500"/>
    </row>
    <row r="32" spans="1:8" ht="34.200000000000003">
      <c r="A32" s="502" t="s">
        <v>1154</v>
      </c>
      <c r="B32" s="503" t="s">
        <v>1153</v>
      </c>
      <c r="C32" s="500" t="s">
        <v>906</v>
      </c>
      <c r="D32" s="500">
        <v>8</v>
      </c>
      <c r="E32" s="499"/>
      <c r="F32" s="498">
        <f>E32*D32</f>
        <v>0</v>
      </c>
      <c r="G32" s="500"/>
      <c r="H32" s="500"/>
    </row>
    <row r="33" spans="1:10">
      <c r="A33" s="516"/>
      <c r="B33" s="515" t="s">
        <v>1152</v>
      </c>
      <c r="C33" s="514"/>
      <c r="D33" s="514"/>
      <c r="E33" s="513"/>
      <c r="F33" s="513"/>
      <c r="G33" s="512"/>
      <c r="H33" s="512"/>
    </row>
    <row r="34" spans="1:10" ht="22.8">
      <c r="A34" s="502" t="s">
        <v>1151</v>
      </c>
      <c r="B34" s="503" t="s">
        <v>1150</v>
      </c>
      <c r="C34" s="500" t="s">
        <v>471</v>
      </c>
      <c r="D34" s="500">
        <v>1</v>
      </c>
      <c r="E34" s="499"/>
      <c r="F34" s="498">
        <f>E34*D34</f>
        <v>0</v>
      </c>
      <c r="G34" s="500"/>
      <c r="H34" s="500"/>
    </row>
    <row r="35" spans="1:10" ht="22.8">
      <c r="A35" s="502" t="s">
        <v>1149</v>
      </c>
      <c r="B35" s="503" t="s">
        <v>1148</v>
      </c>
      <c r="C35" s="500" t="s">
        <v>471</v>
      </c>
      <c r="D35" s="500">
        <v>1</v>
      </c>
      <c r="E35" s="499"/>
      <c r="F35" s="498">
        <f>E35*D35</f>
        <v>0</v>
      </c>
      <c r="G35" s="500"/>
      <c r="H35" s="500"/>
    </row>
    <row r="36" spans="1:10" ht="34.200000000000003">
      <c r="A36" s="502" t="s">
        <v>1147</v>
      </c>
      <c r="B36" s="503" t="s">
        <v>1146</v>
      </c>
      <c r="C36" s="500" t="s">
        <v>471</v>
      </c>
      <c r="D36" s="500">
        <v>1</v>
      </c>
      <c r="E36" s="499"/>
      <c r="F36" s="498">
        <f>E36*D36</f>
        <v>0</v>
      </c>
      <c r="G36" s="500"/>
      <c r="H36" s="500"/>
    </row>
    <row r="37" spans="1:10">
      <c r="A37" s="511"/>
      <c r="B37" s="511"/>
      <c r="C37" s="510"/>
      <c r="D37" s="510"/>
      <c r="E37" s="494"/>
      <c r="F37" s="494"/>
      <c r="G37" s="510"/>
      <c r="H37" s="510"/>
    </row>
    <row r="38" spans="1:10">
      <c r="A38" s="507" t="s">
        <v>1145</v>
      </c>
      <c r="B38" s="507"/>
      <c r="C38" s="493"/>
      <c r="D38" s="493"/>
      <c r="E38" s="494"/>
      <c r="F38" s="494"/>
      <c r="G38" s="504"/>
      <c r="H38" s="504"/>
    </row>
    <row r="39" spans="1:10">
      <c r="A39" s="496"/>
      <c r="B39" s="505"/>
      <c r="C39" s="493"/>
      <c r="D39" s="493"/>
      <c r="E39" s="494"/>
      <c r="F39" s="494"/>
      <c r="G39" s="504"/>
      <c r="H39" s="504"/>
    </row>
    <row r="40" spans="1:10">
      <c r="A40" s="502" t="s">
        <v>1144</v>
      </c>
      <c r="B40" s="503" t="s">
        <v>1143</v>
      </c>
      <c r="C40" s="500" t="s">
        <v>471</v>
      </c>
      <c r="D40" s="500">
        <v>1</v>
      </c>
      <c r="E40" s="499"/>
      <c r="F40" s="498">
        <f>E40*D40</f>
        <v>0</v>
      </c>
      <c r="G40" s="497"/>
      <c r="H40" s="497"/>
    </row>
    <row r="41" spans="1:10">
      <c r="A41" s="502" t="s">
        <v>1142</v>
      </c>
      <c r="B41" s="501" t="s">
        <v>1141</v>
      </c>
      <c r="C41" s="500" t="s">
        <v>471</v>
      </c>
      <c r="D41" s="500">
        <v>1</v>
      </c>
      <c r="E41" s="499"/>
      <c r="F41" s="498">
        <f>E41*D41</f>
        <v>0</v>
      </c>
      <c r="G41" s="497"/>
      <c r="H41" s="497"/>
    </row>
    <row r="42" spans="1:10">
      <c r="A42" s="502" t="s">
        <v>1140</v>
      </c>
      <c r="B42" s="501" t="s">
        <v>1139</v>
      </c>
      <c r="C42" s="500" t="s">
        <v>471</v>
      </c>
      <c r="D42" s="500">
        <v>1</v>
      </c>
      <c r="E42" s="499"/>
      <c r="F42" s="498">
        <f>E42*D42</f>
        <v>0</v>
      </c>
      <c r="G42" s="497"/>
      <c r="H42" s="497"/>
    </row>
    <row r="43" spans="1:10">
      <c r="A43" s="496"/>
      <c r="B43" s="505"/>
      <c r="C43" s="493"/>
      <c r="D43" s="493"/>
      <c r="E43" s="494"/>
      <c r="F43" s="494"/>
      <c r="G43" s="504"/>
      <c r="H43" s="504"/>
    </row>
    <row r="44" spans="1:10">
      <c r="A44" s="507" t="s">
        <v>1138</v>
      </c>
      <c r="B44" s="507"/>
      <c r="C44" s="493"/>
      <c r="D44" s="493"/>
      <c r="E44" s="494"/>
      <c r="F44" s="494"/>
      <c r="G44" s="504"/>
      <c r="H44" s="504"/>
    </row>
    <row r="45" spans="1:10">
      <c r="A45" s="496"/>
      <c r="B45" s="505"/>
      <c r="C45" s="493"/>
      <c r="D45" s="493"/>
      <c r="E45" s="494"/>
      <c r="F45" s="494"/>
      <c r="G45" s="504"/>
      <c r="H45" s="504"/>
    </row>
    <row r="46" spans="1:10">
      <c r="A46" s="502" t="s">
        <v>1137</v>
      </c>
      <c r="B46" s="503" t="s">
        <v>1136</v>
      </c>
      <c r="C46" s="500" t="s">
        <v>471</v>
      </c>
      <c r="D46" s="500">
        <v>1</v>
      </c>
      <c r="E46" s="499"/>
      <c r="F46" s="498">
        <f>E46*D46</f>
        <v>0</v>
      </c>
      <c r="G46" s="497"/>
      <c r="H46" s="497"/>
      <c r="J46" s="509"/>
    </row>
    <row r="47" spans="1:10">
      <c r="A47" s="502" t="s">
        <v>1135</v>
      </c>
      <c r="B47" s="503" t="s">
        <v>1134</v>
      </c>
      <c r="C47" s="500" t="s">
        <v>471</v>
      </c>
      <c r="D47" s="500">
        <v>2</v>
      </c>
      <c r="E47" s="499"/>
      <c r="F47" s="498">
        <f>E47*D47</f>
        <v>0</v>
      </c>
      <c r="G47" s="497"/>
      <c r="H47" s="497"/>
      <c r="J47" s="509"/>
    </row>
    <row r="48" spans="1:10">
      <c r="A48" s="502" t="s">
        <v>1133</v>
      </c>
      <c r="B48" s="503" t="s">
        <v>1132</v>
      </c>
      <c r="C48" s="500" t="s">
        <v>471</v>
      </c>
      <c r="D48" s="500">
        <v>1</v>
      </c>
      <c r="E48" s="499"/>
      <c r="F48" s="498">
        <f>E48*D48</f>
        <v>0</v>
      </c>
      <c r="G48" s="497"/>
      <c r="H48" s="497"/>
      <c r="J48" s="509"/>
    </row>
    <row r="49" spans="1:10" ht="22.8">
      <c r="A49" s="502" t="s">
        <v>1131</v>
      </c>
      <c r="B49" s="503" t="s">
        <v>1130</v>
      </c>
      <c r="C49" s="500" t="s">
        <v>471</v>
      </c>
      <c r="D49" s="500">
        <v>1</v>
      </c>
      <c r="E49" s="499"/>
      <c r="F49" s="498">
        <f>E49*D49</f>
        <v>0</v>
      </c>
      <c r="G49" s="497"/>
      <c r="H49" s="497"/>
      <c r="J49" s="509"/>
    </row>
    <row r="50" spans="1:10">
      <c r="A50" s="502" t="s">
        <v>1129</v>
      </c>
      <c r="B50" s="501" t="s">
        <v>1128</v>
      </c>
      <c r="C50" s="500" t="s">
        <v>471</v>
      </c>
      <c r="D50" s="500">
        <v>1</v>
      </c>
      <c r="E50" s="499"/>
      <c r="F50" s="498">
        <f>E50*D50</f>
        <v>0</v>
      </c>
      <c r="G50" s="497"/>
      <c r="H50" s="497"/>
    </row>
    <row r="51" spans="1:10">
      <c r="A51" s="502" t="s">
        <v>1127</v>
      </c>
      <c r="B51" s="503" t="s">
        <v>1126</v>
      </c>
      <c r="C51" s="500" t="s">
        <v>471</v>
      </c>
      <c r="D51" s="500">
        <v>1</v>
      </c>
      <c r="E51" s="499"/>
      <c r="F51" s="498">
        <f>E51*D51</f>
        <v>0</v>
      </c>
      <c r="G51" s="497"/>
      <c r="H51" s="497"/>
    </row>
    <row r="52" spans="1:10">
      <c r="A52" s="502" t="s">
        <v>1125</v>
      </c>
      <c r="B52" s="501" t="s">
        <v>877</v>
      </c>
      <c r="C52" s="500" t="s">
        <v>471</v>
      </c>
      <c r="D52" s="500">
        <v>1</v>
      </c>
      <c r="E52" s="499"/>
      <c r="F52" s="498">
        <f>E52*D52</f>
        <v>0</v>
      </c>
      <c r="G52" s="497"/>
      <c r="H52" s="497"/>
    </row>
    <row r="53" spans="1:10">
      <c r="A53" s="502" t="s">
        <v>1124</v>
      </c>
      <c r="B53" s="501" t="s">
        <v>1123</v>
      </c>
      <c r="C53" s="500" t="s">
        <v>471</v>
      </c>
      <c r="D53" s="500">
        <v>1</v>
      </c>
      <c r="E53" s="499"/>
      <c r="F53" s="498">
        <f>E53*D53</f>
        <v>0</v>
      </c>
      <c r="G53" s="497"/>
      <c r="H53" s="497"/>
      <c r="J53" s="508"/>
    </row>
    <row r="54" spans="1:10">
      <c r="A54" s="502" t="s">
        <v>1122</v>
      </c>
      <c r="B54" s="503" t="s">
        <v>1121</v>
      </c>
      <c r="C54" s="500" t="s">
        <v>471</v>
      </c>
      <c r="D54" s="500">
        <v>1</v>
      </c>
      <c r="E54" s="499"/>
      <c r="F54" s="498">
        <f>E54*D54</f>
        <v>0</v>
      </c>
      <c r="G54" s="497"/>
      <c r="H54" s="497"/>
    </row>
    <row r="55" spans="1:10">
      <c r="A55" s="502" t="s">
        <v>1120</v>
      </c>
      <c r="B55" s="501" t="s">
        <v>1119</v>
      </c>
      <c r="C55" s="500" t="s">
        <v>471</v>
      </c>
      <c r="D55" s="500">
        <v>1</v>
      </c>
      <c r="E55" s="499"/>
      <c r="F55" s="498">
        <f>E55*D55</f>
        <v>0</v>
      </c>
      <c r="G55" s="497"/>
      <c r="H55" s="497"/>
    </row>
    <row r="56" spans="1:10">
      <c r="A56" s="496"/>
      <c r="B56" s="495"/>
      <c r="C56" s="493"/>
      <c r="D56" s="493"/>
      <c r="E56" s="494"/>
      <c r="F56" s="494"/>
      <c r="G56" s="504"/>
      <c r="H56" s="504"/>
    </row>
    <row r="57" spans="1:10">
      <c r="A57" s="507" t="s">
        <v>1118</v>
      </c>
      <c r="B57" s="506"/>
      <c r="C57" s="493"/>
      <c r="D57" s="493"/>
      <c r="E57" s="494"/>
      <c r="F57" s="494"/>
      <c r="G57" s="504"/>
      <c r="H57" s="504"/>
    </row>
    <row r="58" spans="1:10">
      <c r="A58" s="496"/>
      <c r="B58" s="505"/>
      <c r="C58" s="493"/>
      <c r="D58" s="493"/>
      <c r="E58" s="494"/>
      <c r="F58" s="494"/>
      <c r="G58" s="504"/>
      <c r="H58" s="504"/>
    </row>
    <row r="59" spans="1:10">
      <c r="A59" s="502" t="s">
        <v>1117</v>
      </c>
      <c r="B59" s="503" t="s">
        <v>1116</v>
      </c>
      <c r="C59" s="500" t="s">
        <v>471</v>
      </c>
      <c r="D59" s="500">
        <v>1</v>
      </c>
      <c r="E59" s="499"/>
      <c r="F59" s="498">
        <f>E59*D59</f>
        <v>0</v>
      </c>
      <c r="G59" s="497"/>
      <c r="H59" s="497"/>
    </row>
    <row r="60" spans="1:10">
      <c r="A60" s="502" t="s">
        <v>1115</v>
      </c>
      <c r="B60" s="503" t="s">
        <v>1114</v>
      </c>
      <c r="C60" s="500" t="s">
        <v>471</v>
      </c>
      <c r="D60" s="500">
        <v>2</v>
      </c>
      <c r="E60" s="499"/>
      <c r="F60" s="498">
        <f>E60*D60</f>
        <v>0</v>
      </c>
      <c r="G60" s="497"/>
      <c r="H60" s="497"/>
    </row>
    <row r="61" spans="1:10" ht="22.8">
      <c r="A61" s="502" t="s">
        <v>1113</v>
      </c>
      <c r="B61" s="501" t="s">
        <v>1112</v>
      </c>
      <c r="C61" s="500" t="s">
        <v>471</v>
      </c>
      <c r="D61" s="500">
        <v>1</v>
      </c>
      <c r="E61" s="499"/>
      <c r="F61" s="498">
        <f>E61*D61</f>
        <v>0</v>
      </c>
      <c r="G61" s="497"/>
      <c r="H61" s="497"/>
    </row>
    <row r="62" spans="1:10">
      <c r="A62" s="496"/>
      <c r="B62" s="495"/>
      <c r="C62" s="493"/>
      <c r="D62" s="493"/>
      <c r="E62" s="494"/>
      <c r="F62" s="494"/>
      <c r="G62" s="493"/>
      <c r="H62" s="493"/>
    </row>
    <row r="63" spans="1:10">
      <c r="A63" s="496"/>
      <c r="B63" s="495"/>
      <c r="C63" s="493"/>
      <c r="D63" s="493"/>
      <c r="E63" s="494"/>
      <c r="F63" s="494"/>
      <c r="G63" s="493"/>
      <c r="H63" s="493"/>
    </row>
    <row r="64" spans="1:10">
      <c r="A64" s="487"/>
      <c r="B64" s="487"/>
      <c r="C64" s="487"/>
      <c r="D64" s="487"/>
      <c r="E64" s="492"/>
      <c r="F64" s="492"/>
    </row>
    <row r="65" spans="1:8">
      <c r="A65" s="487"/>
      <c r="B65" s="487"/>
      <c r="C65" s="487"/>
      <c r="D65" s="487"/>
      <c r="E65" s="492"/>
      <c r="F65" s="492"/>
    </row>
    <row r="66" spans="1:8">
      <c r="A66" s="487"/>
      <c r="B66" s="487"/>
      <c r="C66" s="487"/>
      <c r="D66" s="487"/>
      <c r="E66" s="492"/>
      <c r="F66" s="492"/>
      <c r="H66" s="492"/>
    </row>
    <row r="67" spans="1:8">
      <c r="A67" s="487"/>
      <c r="B67" s="487"/>
      <c r="C67" s="487"/>
      <c r="D67" s="487"/>
      <c r="E67" s="492"/>
      <c r="F67" s="492"/>
    </row>
    <row r="68" spans="1:8">
      <c r="A68" s="487"/>
      <c r="B68" s="487"/>
      <c r="C68" s="487"/>
      <c r="D68" s="487"/>
      <c r="E68" s="487"/>
      <c r="F68" s="487"/>
    </row>
    <row r="69" spans="1:8">
      <c r="A69" s="487"/>
      <c r="B69" s="487"/>
      <c r="C69" s="487"/>
      <c r="D69" s="487"/>
      <c r="E69" s="487"/>
      <c r="F69" s="487"/>
    </row>
    <row r="70" spans="1:8" ht="12.75" customHeight="1">
      <c r="A70" s="487"/>
      <c r="B70" s="487"/>
      <c r="C70" s="487"/>
      <c r="D70" s="487"/>
      <c r="E70" s="487"/>
      <c r="F70" s="487"/>
    </row>
    <row r="71" spans="1:8">
      <c r="A71" s="487"/>
      <c r="B71" s="487"/>
      <c r="C71" s="487"/>
      <c r="D71" s="487"/>
      <c r="E71" s="487"/>
      <c r="F71" s="487"/>
    </row>
    <row r="72" spans="1:8">
      <c r="A72" s="487"/>
      <c r="B72" s="487"/>
      <c r="C72" s="487"/>
      <c r="D72" s="487"/>
      <c r="E72" s="487"/>
      <c r="F72" s="487"/>
    </row>
    <row r="73" spans="1:8">
      <c r="A73" s="487"/>
      <c r="B73" s="487"/>
      <c r="C73" s="487"/>
      <c r="D73" s="487"/>
      <c r="E73" s="487"/>
      <c r="F73" s="487"/>
    </row>
    <row r="74" spans="1:8">
      <c r="A74" s="487"/>
      <c r="B74" s="487"/>
      <c r="C74" s="487"/>
      <c r="D74" s="487"/>
      <c r="E74" s="487"/>
      <c r="F74" s="487"/>
    </row>
    <row r="75" spans="1:8">
      <c r="A75" s="487"/>
      <c r="B75" s="487"/>
      <c r="C75" s="487"/>
      <c r="D75" s="487"/>
      <c r="E75" s="487"/>
      <c r="F75" s="487"/>
    </row>
    <row r="76" spans="1:8">
      <c r="A76" s="487"/>
      <c r="B76" s="487"/>
      <c r="C76" s="487"/>
      <c r="D76" s="487"/>
      <c r="E76" s="487"/>
      <c r="F76" s="487"/>
    </row>
    <row r="77" spans="1:8">
      <c r="A77" s="487"/>
      <c r="B77" s="487"/>
      <c r="C77" s="487"/>
      <c r="D77" s="487"/>
      <c r="E77" s="487"/>
      <c r="F77" s="487"/>
    </row>
    <row r="78" spans="1:8">
      <c r="A78" s="487"/>
      <c r="B78" s="487"/>
      <c r="C78" s="487"/>
      <c r="D78" s="487"/>
      <c r="E78" s="487"/>
      <c r="F78" s="487"/>
    </row>
    <row r="79" spans="1:8">
      <c r="A79" s="487"/>
      <c r="B79" s="487"/>
      <c r="C79" s="487"/>
      <c r="D79" s="487"/>
      <c r="E79" s="487"/>
      <c r="F79" s="487"/>
    </row>
    <row r="80" spans="1:8">
      <c r="A80" s="487"/>
      <c r="B80" s="487"/>
      <c r="C80" s="487"/>
      <c r="D80" s="487"/>
      <c r="E80" s="487"/>
      <c r="F80" s="487"/>
    </row>
    <row r="81" s="487" customFormat="1"/>
    <row r="82" s="487" customFormat="1"/>
    <row r="83" s="487" customFormat="1"/>
    <row r="84" s="487" customFormat="1"/>
    <row r="85" s="487" customFormat="1"/>
    <row r="86" s="487" customFormat="1"/>
    <row r="87" s="487" customFormat="1"/>
    <row r="88" s="487" customFormat="1"/>
    <row r="89" s="487" customFormat="1"/>
    <row r="90" s="487" customFormat="1"/>
    <row r="91" s="487" customFormat="1" ht="12.75" customHeight="1"/>
    <row r="92" s="487" customFormat="1"/>
    <row r="93" s="487" customFormat="1"/>
    <row r="94" s="487" customFormat="1"/>
    <row r="95" s="487" customFormat="1"/>
    <row r="96" s="487" customFormat="1" ht="12.75" customHeight="1"/>
    <row r="97" s="487" customFormat="1"/>
    <row r="98" s="487" customFormat="1"/>
    <row r="99" s="487" customFormat="1"/>
    <row r="100" s="487" customFormat="1"/>
    <row r="101" s="487" customFormat="1"/>
    <row r="102" s="487" customFormat="1"/>
    <row r="103" s="487" customFormat="1"/>
    <row r="104" s="487" customFormat="1"/>
    <row r="105" s="487" customFormat="1"/>
    <row r="106" s="487" customFormat="1"/>
    <row r="107" s="487" customFormat="1"/>
    <row r="108" s="487" customFormat="1"/>
    <row r="109" s="487" customFormat="1"/>
    <row r="110" s="487" customFormat="1"/>
    <row r="111" s="487" customFormat="1"/>
    <row r="112" s="487" customFormat="1" ht="12.75" customHeight="1"/>
    <row r="113" s="487" customFormat="1"/>
    <row r="114" s="487" customFormat="1"/>
    <row r="115" s="487" customFormat="1"/>
    <row r="116" s="487" customFormat="1"/>
    <row r="117" s="487" customFormat="1" ht="12.75" customHeight="1"/>
    <row r="118" s="487" customFormat="1"/>
    <row r="119" s="487" customFormat="1" ht="12.75" customHeight="1"/>
    <row r="120" s="487" customFormat="1"/>
    <row r="121" s="487" customFormat="1" ht="12.75" customHeight="1"/>
    <row r="122" s="487" customFormat="1"/>
    <row r="123" s="487" customFormat="1" ht="12.75" customHeight="1"/>
    <row r="124" s="487" customFormat="1"/>
    <row r="125" s="487" customFormat="1"/>
    <row r="126" s="487" customFormat="1"/>
    <row r="127" s="487" customFormat="1"/>
    <row r="128" s="487" customFormat="1"/>
    <row r="129" s="487" customFormat="1" ht="12.75" customHeight="1"/>
    <row r="130" s="487" customFormat="1" ht="12.75" customHeight="1"/>
    <row r="131" s="487" customFormat="1"/>
    <row r="132" s="487" customFormat="1"/>
    <row r="133" s="487" customFormat="1"/>
    <row r="134" s="487" customFormat="1"/>
    <row r="135" s="487" customFormat="1"/>
    <row r="136" s="487" customFormat="1"/>
    <row r="137" s="487" customFormat="1"/>
    <row r="138" s="487" customFormat="1"/>
    <row r="139" s="487" customFormat="1"/>
    <row r="140" s="487" customFormat="1"/>
    <row r="141" s="487" customFormat="1" ht="12.75" customHeight="1"/>
    <row r="142" s="487" customFormat="1"/>
    <row r="143" s="487" customFormat="1"/>
    <row r="144" s="487" customFormat="1"/>
    <row r="145" s="487" customFormat="1"/>
    <row r="146" s="487" customFormat="1"/>
    <row r="147" s="487" customFormat="1"/>
    <row r="148" s="487" customFormat="1"/>
    <row r="149" s="487" customFormat="1"/>
    <row r="150" s="487" customFormat="1"/>
    <row r="151" s="487" customFormat="1"/>
    <row r="152" s="487" customFormat="1" ht="12.75" customHeight="1"/>
    <row r="153" s="487" customFormat="1" ht="12.75" customHeight="1"/>
    <row r="154" s="487" customFormat="1"/>
    <row r="155" s="487" customFormat="1"/>
    <row r="156" s="487" customFormat="1"/>
    <row r="157" s="487" customFormat="1"/>
    <row r="158" s="487" customFormat="1" ht="12.75" customHeight="1"/>
    <row r="159" s="487" customFormat="1"/>
    <row r="160" s="487" customFormat="1"/>
    <row r="161" s="487" customFormat="1"/>
    <row r="162" s="487" customFormat="1"/>
    <row r="163" s="487" customFormat="1"/>
    <row r="164" s="487" customFormat="1"/>
    <row r="165" s="487" customFormat="1"/>
    <row r="166" s="487" customFormat="1"/>
    <row r="167" s="487" customFormat="1"/>
    <row r="168" s="487" customFormat="1"/>
    <row r="169" s="487" customFormat="1"/>
    <row r="170" s="487" customFormat="1"/>
    <row r="171" s="487" customFormat="1"/>
    <row r="172" s="487" customFormat="1"/>
    <row r="173" s="487" customFormat="1"/>
    <row r="174" s="487" customFormat="1"/>
    <row r="175" s="487" customFormat="1"/>
    <row r="176" s="487" customFormat="1"/>
    <row r="177" s="487" customFormat="1" ht="12.75" customHeight="1"/>
    <row r="178" s="487" customFormat="1"/>
    <row r="179" s="487" customFormat="1"/>
    <row r="180" s="487" customFormat="1"/>
    <row r="181" s="487" customFormat="1"/>
    <row r="182" s="487" customFormat="1"/>
    <row r="183" s="487" customFormat="1"/>
    <row r="184" s="487" customFormat="1"/>
    <row r="185" s="487" customFormat="1"/>
    <row r="186" s="487" customFormat="1"/>
    <row r="187" s="487" customFormat="1"/>
    <row r="188" s="487" customFormat="1"/>
    <row r="189" s="487" customFormat="1"/>
    <row r="190" s="487" customFormat="1"/>
    <row r="191" s="487" customFormat="1"/>
    <row r="192" s="487" customFormat="1"/>
    <row r="193" s="487" customFormat="1"/>
    <row r="194" s="487" customFormat="1"/>
    <row r="195" s="487" customFormat="1"/>
    <row r="196" s="487" customFormat="1"/>
    <row r="197" s="487" customFormat="1"/>
    <row r="198" s="487" customFormat="1"/>
    <row r="199" s="487" customFormat="1"/>
    <row r="200" s="487" customFormat="1"/>
    <row r="201" s="487" customFormat="1"/>
    <row r="202" s="487" customFormat="1"/>
    <row r="203" s="487" customFormat="1"/>
    <row r="204" s="487" customFormat="1"/>
    <row r="205" s="487" customFormat="1"/>
    <row r="206" s="487" customFormat="1"/>
    <row r="207" s="487" customFormat="1"/>
    <row r="208" s="487" customFormat="1"/>
    <row r="209" s="487" customFormat="1"/>
    <row r="210" s="487" customFormat="1"/>
    <row r="211" s="487" customFormat="1"/>
    <row r="212" s="487" customFormat="1"/>
    <row r="213" s="487" customFormat="1" ht="12.75" customHeight="1"/>
    <row r="214" s="487" customFormat="1"/>
    <row r="215" s="487" customFormat="1"/>
    <row r="216" s="487" customFormat="1"/>
    <row r="217" s="487" customFormat="1"/>
    <row r="218" s="487" customFormat="1"/>
    <row r="219" s="487" customFormat="1"/>
    <row r="220" s="487" customFormat="1"/>
    <row r="221" s="487" customFormat="1"/>
    <row r="222" s="487" customFormat="1"/>
    <row r="223" s="487" customFormat="1"/>
    <row r="224" s="487" customFormat="1"/>
    <row r="225" s="487" customFormat="1"/>
    <row r="226" s="487" customFormat="1"/>
    <row r="227" s="487" customFormat="1"/>
    <row r="228" s="487" customFormat="1"/>
    <row r="229" s="487" customFormat="1"/>
    <row r="230" s="487" customFormat="1"/>
    <row r="231" s="487" customFormat="1"/>
    <row r="232" s="487" customFormat="1"/>
    <row r="233" s="487" customFormat="1"/>
    <row r="234" s="487" customFormat="1"/>
    <row r="235" s="487" customFormat="1"/>
    <row r="236" s="487" customFormat="1" ht="12.75" customHeight="1"/>
    <row r="237" s="487" customFormat="1"/>
    <row r="238" s="487" customFormat="1"/>
    <row r="239" s="487" customFormat="1"/>
    <row r="240" s="487" customFormat="1"/>
    <row r="241" s="487" customFormat="1"/>
    <row r="242" s="487" customFormat="1"/>
    <row r="243" s="487" customFormat="1"/>
    <row r="244" s="487" customFormat="1"/>
    <row r="245" s="487" customFormat="1"/>
    <row r="246" s="487" customFormat="1"/>
    <row r="247" s="487" customFormat="1"/>
    <row r="248" s="487" customFormat="1"/>
    <row r="249" s="487" customFormat="1"/>
    <row r="250" s="487" customFormat="1"/>
    <row r="251" s="487" customFormat="1"/>
    <row r="252" s="487" customFormat="1"/>
    <row r="253" s="487" customFormat="1"/>
    <row r="254" s="487" customFormat="1"/>
    <row r="255" s="487" customFormat="1"/>
    <row r="256" s="487" customFormat="1"/>
    <row r="257" s="487" customFormat="1"/>
    <row r="258" s="487" customFormat="1"/>
    <row r="259" s="487" customFormat="1"/>
    <row r="260" s="487" customFormat="1"/>
    <row r="261" s="487" customFormat="1"/>
    <row r="262" s="487" customFormat="1"/>
    <row r="263" s="487" customFormat="1"/>
    <row r="264" s="487" customFormat="1"/>
    <row r="265" s="487" customFormat="1"/>
    <row r="266" s="487" customFormat="1" ht="12.75" customHeight="1"/>
    <row r="267" s="487" customFormat="1"/>
    <row r="268" s="487" customFormat="1"/>
    <row r="269" s="487" customFormat="1"/>
    <row r="270" s="487" customFormat="1"/>
    <row r="271" s="487" customFormat="1"/>
    <row r="272" s="487" customFormat="1"/>
    <row r="273" s="487" customFormat="1"/>
    <row r="274" s="487" customFormat="1"/>
    <row r="275" s="487" customFormat="1"/>
    <row r="276" s="487" customFormat="1"/>
    <row r="277" s="487" customFormat="1"/>
    <row r="278" s="487" customFormat="1"/>
    <row r="279" s="487" customFormat="1"/>
    <row r="280" s="487" customFormat="1"/>
    <row r="281" s="487" customFormat="1"/>
    <row r="282" s="487" customFormat="1" ht="12.75" customHeight="1"/>
    <row r="283" s="487" customFormat="1"/>
    <row r="284" s="487" customFormat="1"/>
    <row r="285" s="487" customFormat="1"/>
    <row r="286" s="487" customFormat="1"/>
    <row r="287" s="487" customFormat="1"/>
    <row r="288" s="487" customFormat="1"/>
    <row r="289" s="487" customFormat="1"/>
    <row r="290" s="487" customFormat="1"/>
    <row r="291" s="487" customFormat="1"/>
    <row r="292" s="487" customFormat="1"/>
    <row r="293" s="487" customFormat="1"/>
    <row r="294" s="487" customFormat="1"/>
    <row r="295" s="487" customFormat="1"/>
    <row r="296" s="487" customFormat="1"/>
    <row r="297" s="487" customFormat="1"/>
    <row r="298" s="487" customFormat="1"/>
    <row r="299" s="487" customFormat="1"/>
    <row r="300" s="487" customFormat="1"/>
    <row r="301" s="487" customFormat="1"/>
    <row r="302" s="487" customFormat="1"/>
    <row r="303" s="487" customFormat="1" ht="12.75" customHeight="1"/>
    <row r="304" s="487" customFormat="1"/>
    <row r="305" s="487" customFormat="1"/>
    <row r="306" s="487" customFormat="1"/>
    <row r="307" s="487" customFormat="1"/>
    <row r="308" s="487" customFormat="1"/>
    <row r="309" s="487" customFormat="1"/>
    <row r="310" s="487" customFormat="1"/>
    <row r="311" s="487" customFormat="1"/>
    <row r="312" s="487" customFormat="1"/>
    <row r="313" s="487" customFormat="1" ht="12.75" customHeight="1"/>
    <row r="314" s="487" customFormat="1"/>
    <row r="315" s="487" customFormat="1"/>
    <row r="316" s="487" customFormat="1"/>
    <row r="317" s="487" customFormat="1"/>
    <row r="318" s="487" customFormat="1"/>
    <row r="319" s="487" customFormat="1"/>
    <row r="320" s="487" customFormat="1"/>
    <row r="321" s="487" customFormat="1"/>
    <row r="322" s="487" customFormat="1"/>
    <row r="323" s="487" customFormat="1"/>
    <row r="324" s="487" customFormat="1"/>
    <row r="325" s="487" customFormat="1"/>
    <row r="326" s="487" customFormat="1" ht="12.75" customHeight="1"/>
    <row r="327" s="487" customFormat="1"/>
    <row r="328" s="487" customFormat="1"/>
    <row r="329" s="487" customFormat="1"/>
    <row r="330" s="487" customFormat="1"/>
    <row r="331" s="487" customFormat="1"/>
    <row r="332" s="487" customFormat="1"/>
    <row r="333" s="487" customFormat="1" ht="12.75" customHeight="1"/>
    <row r="334" s="487" customFormat="1"/>
    <row r="335" s="487" customFormat="1"/>
    <row r="336" s="487" customFormat="1"/>
    <row r="337" s="487" customFormat="1"/>
    <row r="338" s="487" customFormat="1"/>
    <row r="339" s="487" customFormat="1"/>
    <row r="340" s="487" customFormat="1"/>
    <row r="341" s="487" customFormat="1"/>
    <row r="342" s="487" customFormat="1"/>
    <row r="343" s="487" customFormat="1"/>
    <row r="344" s="487" customFormat="1"/>
    <row r="345" s="487" customFormat="1"/>
    <row r="346" s="487" customFormat="1"/>
    <row r="347" s="487" customFormat="1"/>
    <row r="348" s="487" customFormat="1"/>
    <row r="349" s="487" customFormat="1"/>
    <row r="350" s="487" customFormat="1"/>
    <row r="351" s="487" customFormat="1"/>
    <row r="352" s="487" customFormat="1"/>
    <row r="353" s="487" customFormat="1"/>
    <row r="354" s="487" customFormat="1" ht="12.75" customHeight="1"/>
    <row r="355" s="487" customFormat="1" ht="12.75" customHeight="1"/>
    <row r="356" s="487" customFormat="1"/>
    <row r="357" s="487" customFormat="1"/>
    <row r="358" s="487" customFormat="1"/>
    <row r="359" s="487" customFormat="1"/>
    <row r="360" s="487" customFormat="1" ht="12.75" customHeight="1"/>
    <row r="361" s="487" customFormat="1"/>
    <row r="362" s="487" customFormat="1"/>
    <row r="363" s="487" customFormat="1" ht="12.75" customHeight="1"/>
    <row r="364" s="487" customFormat="1"/>
    <row r="365" s="487" customFormat="1"/>
    <row r="366" s="487" customFormat="1"/>
    <row r="367" s="487" customFormat="1"/>
    <row r="368" s="487" customFormat="1"/>
    <row r="369" s="487" customFormat="1"/>
    <row r="370" s="487" customFormat="1"/>
    <row r="371" s="487" customFormat="1"/>
    <row r="372" s="487" customFormat="1"/>
    <row r="373" s="487" customFormat="1"/>
    <row r="374" s="487" customFormat="1"/>
    <row r="375" s="487" customFormat="1"/>
    <row r="376" s="487" customFormat="1"/>
    <row r="377" s="487" customFormat="1"/>
    <row r="378" s="487" customFormat="1"/>
    <row r="379" s="487" customFormat="1"/>
    <row r="380" s="487" customFormat="1"/>
    <row r="381" s="487" customFormat="1"/>
    <row r="382" s="487" customFormat="1"/>
    <row r="383" s="487" customFormat="1"/>
    <row r="384" s="487" customFormat="1"/>
    <row r="385" s="487" customFormat="1"/>
    <row r="386" s="487" customFormat="1"/>
    <row r="387" s="487" customFormat="1"/>
    <row r="388" s="487" customFormat="1" ht="12.75" customHeight="1"/>
    <row r="389" s="487" customFormat="1"/>
    <row r="390" s="487" customFormat="1"/>
    <row r="391" s="487" customFormat="1"/>
    <row r="392" s="487" customFormat="1"/>
    <row r="393" s="487" customFormat="1"/>
    <row r="394" s="487" customFormat="1"/>
    <row r="395" s="487" customFormat="1"/>
    <row r="396" s="487" customFormat="1"/>
    <row r="397" s="487" customFormat="1"/>
    <row r="398" s="487" customFormat="1"/>
    <row r="399" s="487" customFormat="1"/>
    <row r="400" s="487" customFormat="1"/>
    <row r="401" s="487" customFormat="1"/>
    <row r="402" s="487" customFormat="1"/>
    <row r="403" s="487" customFormat="1"/>
    <row r="404" s="487" customFormat="1"/>
    <row r="405" s="487" customFormat="1"/>
    <row r="406" s="487" customFormat="1"/>
    <row r="407" s="487" customFormat="1"/>
    <row r="408" s="487" customFormat="1"/>
    <row r="409" s="487" customFormat="1"/>
    <row r="410" s="487" customFormat="1"/>
    <row r="411" s="487" customFormat="1"/>
    <row r="412" s="487" customFormat="1"/>
    <row r="413" s="487" customFormat="1"/>
    <row r="414" s="487" customFormat="1"/>
    <row r="415" s="487" customFormat="1"/>
    <row r="416" s="487" customFormat="1"/>
    <row r="417" s="487" customFormat="1"/>
    <row r="418" s="487" customFormat="1"/>
    <row r="419" s="487" customFormat="1"/>
    <row r="420" s="487" customFormat="1"/>
    <row r="421" s="487" customFormat="1"/>
    <row r="422" s="487" customFormat="1"/>
    <row r="423" s="487" customFormat="1"/>
    <row r="424" s="487" customFormat="1"/>
    <row r="425" s="487" customFormat="1"/>
    <row r="426" s="487" customFormat="1" ht="12.75" customHeight="1"/>
    <row r="427" s="487" customFormat="1"/>
    <row r="428" s="487" customFormat="1"/>
    <row r="429" s="487" customFormat="1"/>
    <row r="430" s="487" customFormat="1"/>
    <row r="431" s="487" customFormat="1"/>
    <row r="432" s="487" customFormat="1"/>
    <row r="433" s="487" customFormat="1"/>
    <row r="434" s="487" customFormat="1"/>
    <row r="435" s="487" customFormat="1"/>
    <row r="436" s="487" customFormat="1"/>
    <row r="437" s="487" customFormat="1"/>
    <row r="438" s="487" customFormat="1"/>
    <row r="439" s="487" customFormat="1"/>
    <row r="440" s="487" customFormat="1"/>
    <row r="441" s="487" customFormat="1"/>
    <row r="442" s="487" customFormat="1"/>
    <row r="443" s="487" customFormat="1"/>
    <row r="444" s="487" customFormat="1"/>
    <row r="445" s="487" customFormat="1"/>
    <row r="446" s="487" customFormat="1"/>
    <row r="447" s="487" customFormat="1"/>
    <row r="448" s="487" customFormat="1"/>
    <row r="449" s="487" customFormat="1"/>
    <row r="450" s="487" customFormat="1"/>
    <row r="451" s="487" customFormat="1"/>
    <row r="452" s="487" customFormat="1"/>
    <row r="453" s="487" customFormat="1"/>
    <row r="454" s="487" customFormat="1"/>
    <row r="455" s="487" customFormat="1"/>
    <row r="456" s="487" customFormat="1" ht="12.75" customHeight="1"/>
    <row r="457" s="487" customFormat="1"/>
    <row r="458" s="487" customFormat="1"/>
    <row r="459" s="487" customFormat="1"/>
    <row r="460" s="487" customFormat="1"/>
    <row r="461" s="487" customFormat="1"/>
    <row r="462" s="487" customFormat="1"/>
    <row r="463" s="487" customFormat="1"/>
    <row r="464" s="487" customFormat="1"/>
    <row r="465" s="487" customFormat="1"/>
    <row r="466" s="487" customFormat="1"/>
    <row r="467" s="487" customFormat="1"/>
    <row r="468" s="487" customFormat="1"/>
    <row r="469" s="487" customFormat="1"/>
    <row r="470" s="487" customFormat="1"/>
    <row r="471" s="487" customFormat="1"/>
    <row r="472" s="487" customFormat="1"/>
    <row r="473" s="487" customFormat="1"/>
    <row r="474" s="487" customFormat="1"/>
    <row r="475" s="487" customFormat="1"/>
    <row r="476" s="487" customFormat="1"/>
    <row r="477" s="487" customFormat="1"/>
    <row r="478" s="487" customFormat="1"/>
    <row r="479" s="487" customFormat="1"/>
    <row r="480" s="487" customFormat="1"/>
    <row r="481" s="487" customFormat="1"/>
    <row r="482" s="487" customFormat="1"/>
    <row r="483" s="487" customFormat="1"/>
    <row r="484" s="487" customFormat="1"/>
    <row r="485" s="487" customFormat="1"/>
    <row r="486" s="487" customFormat="1"/>
    <row r="487" s="487" customFormat="1"/>
    <row r="488" s="487" customFormat="1" ht="12.75" customHeight="1"/>
    <row r="489" s="487" customFormat="1"/>
    <row r="490" s="487" customFormat="1"/>
    <row r="491" s="487" customFormat="1"/>
    <row r="492" s="487" customFormat="1"/>
    <row r="493" s="487" customFormat="1"/>
    <row r="494" s="487" customFormat="1"/>
    <row r="495" s="487" customFormat="1"/>
    <row r="496" s="487" customFormat="1"/>
    <row r="497" s="487" customFormat="1"/>
    <row r="498" s="487" customFormat="1"/>
    <row r="499" s="487" customFormat="1"/>
    <row r="500" s="487" customFormat="1" ht="12.75" customHeight="1"/>
    <row r="501" s="487" customFormat="1"/>
    <row r="502" s="487" customFormat="1"/>
    <row r="503" s="487" customFormat="1"/>
    <row r="504" s="487" customFormat="1"/>
    <row r="505" s="487" customFormat="1"/>
    <row r="506" s="487" customFormat="1"/>
    <row r="507" s="487" customFormat="1"/>
    <row r="508" s="487" customFormat="1"/>
    <row r="509" s="487" customFormat="1"/>
    <row r="510" s="487" customFormat="1" ht="12.75" customHeight="1"/>
    <row r="511" s="487" customFormat="1"/>
    <row r="512" s="487" customFormat="1"/>
    <row r="513" s="487" customFormat="1"/>
    <row r="514" s="487" customFormat="1"/>
    <row r="515" s="487" customFormat="1"/>
    <row r="516" s="487" customFormat="1"/>
    <row r="517" s="487" customFormat="1"/>
    <row r="518" s="487" customFormat="1"/>
    <row r="519" s="487" customFormat="1"/>
    <row r="520" s="487" customFormat="1"/>
    <row r="521" s="487" customFormat="1"/>
    <row r="522" s="487" customFormat="1"/>
    <row r="523" s="487" customFormat="1"/>
    <row r="524" s="487" customFormat="1"/>
    <row r="525" s="487" customFormat="1"/>
    <row r="526" s="487" customFormat="1"/>
    <row r="527" s="487" customFormat="1"/>
    <row r="528" s="487" customFormat="1"/>
    <row r="529" s="487" customFormat="1"/>
    <row r="530" s="487" customFormat="1"/>
    <row r="531" s="487" customFormat="1"/>
    <row r="532" s="487" customFormat="1"/>
    <row r="533" s="487" customFormat="1"/>
    <row r="534" s="487" customFormat="1"/>
    <row r="535" s="487" customFormat="1"/>
    <row r="536" s="487" customFormat="1"/>
    <row r="537" s="487" customFormat="1"/>
    <row r="538" s="487" customFormat="1" ht="12.75" customHeight="1"/>
    <row r="539" s="487" customFormat="1"/>
    <row r="540" s="487" customFormat="1"/>
    <row r="541" s="487" customFormat="1"/>
    <row r="542" s="487" customFormat="1"/>
    <row r="543" s="487" customFormat="1"/>
    <row r="544" s="487" customFormat="1" ht="12.75" customHeight="1"/>
    <row r="545" s="487" customFormat="1"/>
    <row r="546" s="487" customFormat="1"/>
    <row r="547" s="487" customFormat="1"/>
    <row r="548" s="487" customFormat="1"/>
    <row r="549" s="487" customFormat="1"/>
    <row r="550" s="487" customFormat="1"/>
    <row r="551" s="487" customFormat="1"/>
    <row r="552" s="487" customFormat="1"/>
    <row r="553" s="487" customFormat="1"/>
    <row r="554" s="487" customFormat="1"/>
    <row r="555" s="487" customFormat="1"/>
    <row r="556" s="487" customFormat="1"/>
    <row r="557" s="487" customFormat="1"/>
    <row r="558" s="487" customFormat="1"/>
    <row r="559" s="487" customFormat="1"/>
    <row r="560" s="487" customFormat="1"/>
    <row r="561" s="487" customFormat="1"/>
    <row r="562" s="487" customFormat="1"/>
    <row r="563" s="487" customFormat="1"/>
    <row r="564" s="487" customFormat="1" ht="12.75" customHeight="1"/>
    <row r="565" s="487" customFormat="1"/>
    <row r="566" s="487" customFormat="1"/>
    <row r="567" s="487" customFormat="1"/>
    <row r="568" s="487" customFormat="1"/>
    <row r="569" s="487" customFormat="1"/>
    <row r="570" s="487" customFormat="1"/>
    <row r="571" s="487" customFormat="1" ht="12.75" customHeight="1"/>
    <row r="572" s="487" customFormat="1"/>
    <row r="573" s="487" customFormat="1"/>
    <row r="574" s="487" customFormat="1"/>
    <row r="575" s="487" customFormat="1"/>
    <row r="576" s="487" customFormat="1"/>
    <row r="577" s="487" customFormat="1"/>
    <row r="578" s="487" customFormat="1"/>
    <row r="579" s="487" customFormat="1" ht="12.75" customHeight="1"/>
    <row r="580" s="487" customFormat="1" ht="12.75" customHeight="1"/>
    <row r="581" s="487" customFormat="1"/>
    <row r="582" s="487" customFormat="1"/>
    <row r="583" s="487" customFormat="1"/>
    <row r="584" s="487" customFormat="1"/>
    <row r="585" s="487" customFormat="1"/>
    <row r="586" s="487" customFormat="1"/>
    <row r="587" s="487" customFormat="1"/>
    <row r="588" s="487" customFormat="1" ht="12.75" customHeight="1"/>
    <row r="589" s="487" customFormat="1"/>
    <row r="590" s="487" customFormat="1"/>
    <row r="591" s="487" customFormat="1"/>
    <row r="592" s="487" customFormat="1"/>
    <row r="593" s="487" customFormat="1"/>
    <row r="594" s="487" customFormat="1"/>
    <row r="595" s="487" customFormat="1"/>
    <row r="596" s="487" customFormat="1"/>
    <row r="597" s="487" customFormat="1"/>
    <row r="598" s="487" customFormat="1"/>
    <row r="599" s="487" customFormat="1"/>
    <row r="600" s="487" customFormat="1"/>
    <row r="601" s="487" customFormat="1"/>
    <row r="602" s="487" customFormat="1" ht="12.75" customHeight="1"/>
    <row r="603" s="487" customFormat="1"/>
    <row r="604" s="487" customFormat="1"/>
    <row r="605" s="487" customFormat="1"/>
    <row r="606" s="487" customFormat="1"/>
    <row r="607" s="487" customFormat="1"/>
    <row r="608" s="487" customFormat="1"/>
    <row r="609" s="487" customFormat="1"/>
    <row r="610" s="487" customFormat="1"/>
    <row r="611" s="487" customFormat="1"/>
    <row r="612" s="487" customFormat="1"/>
    <row r="613" s="487" customFormat="1"/>
    <row r="614" s="487" customFormat="1"/>
    <row r="615" s="487" customFormat="1"/>
    <row r="616" s="487" customFormat="1"/>
    <row r="617" s="487" customFormat="1"/>
    <row r="618" s="487" customFormat="1"/>
    <row r="619" s="487" customFormat="1"/>
    <row r="620" s="487" customFormat="1"/>
    <row r="621" s="487" customFormat="1"/>
    <row r="622" s="487" customFormat="1"/>
    <row r="623" s="487" customFormat="1"/>
    <row r="624" s="487" customFormat="1"/>
    <row r="625" s="487" customFormat="1"/>
    <row r="626" s="487" customFormat="1"/>
    <row r="627" s="487" customFormat="1"/>
    <row r="628" s="487" customFormat="1"/>
    <row r="629" s="487" customFormat="1"/>
    <row r="630" s="487" customFormat="1"/>
    <row r="631" s="487" customFormat="1"/>
    <row r="632" s="487" customFormat="1"/>
    <row r="633" s="487" customFormat="1"/>
    <row r="634" s="487" customFormat="1"/>
    <row r="635" s="487" customFormat="1"/>
    <row r="636" s="487" customFormat="1"/>
    <row r="637" s="487" customFormat="1"/>
    <row r="638" s="487" customFormat="1"/>
    <row r="639" s="487" customFormat="1"/>
    <row r="640" s="487" customFormat="1"/>
    <row r="641" s="487" customFormat="1"/>
    <row r="642" s="487" customFormat="1"/>
    <row r="643" s="487" customFormat="1"/>
    <row r="644" s="487" customFormat="1"/>
    <row r="645" s="487" customFormat="1"/>
    <row r="646" s="487" customFormat="1"/>
    <row r="647" s="487" customFormat="1"/>
    <row r="648" s="487" customFormat="1"/>
    <row r="649" s="487" customFormat="1"/>
    <row r="650" s="487" customFormat="1"/>
    <row r="651" s="487" customFormat="1"/>
    <row r="652" s="487" customFormat="1"/>
    <row r="653" s="487" customFormat="1"/>
    <row r="654" s="487" customFormat="1"/>
    <row r="655" s="487" customFormat="1"/>
    <row r="656" s="487" customFormat="1"/>
    <row r="657" s="487" customFormat="1"/>
    <row r="658" s="487" customFormat="1"/>
    <row r="659" s="487" customFormat="1"/>
    <row r="660" s="487" customFormat="1"/>
    <row r="661" s="487" customFormat="1"/>
    <row r="662" s="487" customFormat="1"/>
    <row r="663" s="487" customFormat="1"/>
    <row r="664" s="487" customFormat="1"/>
    <row r="665" s="487" customFormat="1"/>
    <row r="666" s="487" customFormat="1"/>
    <row r="667" s="487" customFormat="1"/>
    <row r="668" s="487" customFormat="1"/>
    <row r="669" s="487" customFormat="1"/>
    <row r="670" s="487" customFormat="1"/>
    <row r="671" s="487" customFormat="1"/>
    <row r="672" s="487" customFormat="1"/>
    <row r="673" s="487" customFormat="1"/>
    <row r="674" s="487" customFormat="1"/>
    <row r="675" s="487" customFormat="1"/>
    <row r="676" s="487" customFormat="1"/>
    <row r="677" s="487" customFormat="1"/>
    <row r="678" s="487" customFormat="1"/>
    <row r="679" s="487" customFormat="1"/>
    <row r="680" s="487" customFormat="1"/>
    <row r="681" s="487" customFormat="1"/>
    <row r="682" s="487" customFormat="1"/>
    <row r="683" s="487" customFormat="1"/>
    <row r="684" s="487" customFormat="1"/>
    <row r="685" s="487" customFormat="1"/>
    <row r="686" s="487" customFormat="1"/>
    <row r="687" s="487" customFormat="1"/>
    <row r="688" s="487" customFormat="1"/>
    <row r="689" s="487" customFormat="1"/>
    <row r="690" s="487" customFormat="1"/>
    <row r="691" s="487" customFormat="1"/>
    <row r="692" s="487" customFormat="1"/>
    <row r="693" s="487" customFormat="1"/>
    <row r="694" s="487" customFormat="1"/>
    <row r="695" s="487" customFormat="1"/>
    <row r="696" s="487" customFormat="1"/>
    <row r="697" s="487" customFormat="1"/>
    <row r="698" s="487" customFormat="1"/>
    <row r="699" s="487" customFormat="1"/>
    <row r="700" s="487" customFormat="1"/>
    <row r="701" s="487" customFormat="1"/>
    <row r="702" s="487" customFormat="1"/>
    <row r="703" s="487" customFormat="1"/>
    <row r="704" s="487" customFormat="1"/>
    <row r="705" s="487" customFormat="1"/>
    <row r="706" s="487" customFormat="1"/>
    <row r="707" s="487" customFormat="1"/>
    <row r="708" s="487" customFormat="1"/>
    <row r="709" s="487" customFormat="1"/>
    <row r="710" s="487" customFormat="1"/>
    <row r="711" s="487" customFormat="1"/>
    <row r="712" s="487" customFormat="1"/>
    <row r="713" s="487" customFormat="1"/>
    <row r="714" s="487" customFormat="1"/>
    <row r="715" s="487" customFormat="1"/>
    <row r="716" s="487" customFormat="1"/>
    <row r="717" s="487" customFormat="1"/>
    <row r="718" s="487" customFormat="1"/>
    <row r="719" s="487" customFormat="1"/>
    <row r="720" s="487" customFormat="1"/>
    <row r="721" s="487" customFormat="1"/>
    <row r="722" s="487" customFormat="1"/>
    <row r="723" s="487" customFormat="1"/>
    <row r="724" s="487" customFormat="1"/>
    <row r="725" s="487" customFormat="1"/>
    <row r="726" s="487" customFormat="1"/>
    <row r="727" s="487" customFormat="1"/>
    <row r="728" s="487" customFormat="1"/>
    <row r="729" s="487" customFormat="1"/>
    <row r="730" s="487" customFormat="1"/>
    <row r="731" s="487" customFormat="1"/>
    <row r="732" s="487" customFormat="1"/>
    <row r="733" s="487" customFormat="1"/>
    <row r="734" s="487" customFormat="1"/>
    <row r="735" s="487" customFormat="1"/>
    <row r="736" s="487" customFormat="1"/>
    <row r="737" s="487" customFormat="1"/>
    <row r="738" s="487" customFormat="1"/>
    <row r="739" s="487" customFormat="1"/>
    <row r="740" s="487" customFormat="1"/>
    <row r="741" s="487" customFormat="1"/>
    <row r="742" s="487" customFormat="1"/>
    <row r="743" s="487" customFormat="1"/>
    <row r="744" s="487" customFormat="1"/>
    <row r="745" s="487" customFormat="1"/>
    <row r="746" s="487" customFormat="1"/>
    <row r="747" s="487" customFormat="1"/>
    <row r="748" s="487" customFormat="1"/>
    <row r="749" s="487" customFormat="1"/>
    <row r="750" s="487" customFormat="1"/>
    <row r="751" s="487" customFormat="1"/>
    <row r="752" s="487" customFormat="1"/>
    <row r="753" s="487" customFormat="1"/>
    <row r="754" s="487" customFormat="1"/>
    <row r="755" s="487" customFormat="1"/>
    <row r="756" s="487" customFormat="1"/>
    <row r="757" s="487" customFormat="1"/>
    <row r="758" s="487" customFormat="1"/>
    <row r="759" s="487" customFormat="1"/>
    <row r="760" s="487" customFormat="1"/>
    <row r="761" s="487" customFormat="1"/>
    <row r="762" s="487" customFormat="1"/>
    <row r="763" s="487" customFormat="1"/>
    <row r="764" s="487" customFormat="1"/>
    <row r="765" s="487" customFormat="1"/>
    <row r="766" s="487" customFormat="1"/>
    <row r="767" s="487" customFormat="1"/>
    <row r="768" s="487" customFormat="1"/>
    <row r="769" s="487" customFormat="1"/>
    <row r="770" s="487" customFormat="1"/>
    <row r="771" s="487" customFormat="1"/>
    <row r="772" s="487" customFormat="1"/>
    <row r="773" s="487" customFormat="1"/>
    <row r="774" s="487" customFormat="1"/>
    <row r="775" s="487" customFormat="1"/>
    <row r="776" s="487" customFormat="1"/>
    <row r="777" s="487" customFormat="1"/>
    <row r="778" s="487" customFormat="1"/>
    <row r="779" s="487" customFormat="1"/>
    <row r="780" s="487" customFormat="1"/>
    <row r="781" s="487" customFormat="1"/>
    <row r="782" s="487" customFormat="1"/>
    <row r="783" s="487" customFormat="1"/>
    <row r="784" s="487" customFormat="1"/>
    <row r="785" s="487" customFormat="1"/>
    <row r="786" s="487" customFormat="1"/>
    <row r="787" s="487" customFormat="1"/>
    <row r="788" s="487" customFormat="1"/>
    <row r="789" s="487" customFormat="1"/>
    <row r="790" s="487" customFormat="1"/>
    <row r="791" s="487" customFormat="1"/>
    <row r="792" s="487" customFormat="1"/>
    <row r="793" s="487" customFormat="1"/>
    <row r="794" s="487" customFormat="1"/>
    <row r="795" s="487" customFormat="1"/>
    <row r="796" s="487" customFormat="1"/>
    <row r="797" s="487" customFormat="1"/>
    <row r="798" s="487" customFormat="1"/>
    <row r="799" s="487" customFormat="1"/>
    <row r="800" s="487" customFormat="1"/>
    <row r="801" s="487" customFormat="1"/>
    <row r="802" s="487" customFormat="1"/>
    <row r="803" s="487" customFormat="1"/>
    <row r="804" s="487" customFormat="1"/>
    <row r="805" s="487" customFormat="1"/>
    <row r="806" s="487" customFormat="1"/>
    <row r="807" s="487" customFormat="1"/>
    <row r="808" s="487" customFormat="1"/>
    <row r="809" s="487" customFormat="1"/>
    <row r="810" s="487" customFormat="1"/>
    <row r="811" s="487" customFormat="1"/>
    <row r="812" s="487" customFormat="1"/>
    <row r="813" s="487" customFormat="1"/>
    <row r="814" s="487" customFormat="1"/>
    <row r="815" s="487" customFormat="1"/>
    <row r="816" s="487" customFormat="1"/>
    <row r="817" s="487" customFormat="1"/>
    <row r="818" s="487" customFormat="1"/>
    <row r="819" s="487" customFormat="1"/>
    <row r="820" s="487" customFormat="1"/>
    <row r="821" s="487" customFormat="1"/>
    <row r="822" s="487" customFormat="1"/>
    <row r="823" s="487" customFormat="1"/>
    <row r="824" s="487" customFormat="1"/>
    <row r="825" s="487" customFormat="1"/>
    <row r="826" s="487" customFormat="1"/>
    <row r="827" s="487" customFormat="1"/>
    <row r="828" s="487" customFormat="1"/>
    <row r="829" s="487" customFormat="1"/>
    <row r="830" s="487" customFormat="1"/>
    <row r="831" s="487" customFormat="1"/>
    <row r="832" s="487" customFormat="1"/>
    <row r="833" s="487" customFormat="1"/>
    <row r="834" s="487" customFormat="1"/>
    <row r="835" s="487" customFormat="1"/>
    <row r="836" s="487" customFormat="1"/>
    <row r="837" s="487" customFormat="1"/>
    <row r="838" s="487" customFormat="1"/>
    <row r="839" s="487" customFormat="1"/>
    <row r="840" s="487" customFormat="1"/>
    <row r="841" s="487" customFormat="1"/>
    <row r="842" s="487" customFormat="1"/>
    <row r="843" s="487" customFormat="1"/>
    <row r="844" s="487" customFormat="1"/>
    <row r="845" s="487" customFormat="1"/>
    <row r="846" s="487" customFormat="1"/>
    <row r="847" s="487" customFormat="1"/>
    <row r="848" s="487" customFormat="1"/>
    <row r="849" s="487" customFormat="1"/>
    <row r="850" s="487" customFormat="1"/>
    <row r="851" s="487" customFormat="1"/>
    <row r="852" s="487" customFormat="1"/>
    <row r="853" s="487" customFormat="1"/>
    <row r="854" s="487" customFormat="1"/>
    <row r="855" s="487" customFormat="1"/>
    <row r="856" s="487" customFormat="1"/>
    <row r="857" s="487" customFormat="1"/>
    <row r="858" s="487" customFormat="1"/>
    <row r="859" s="487" customFormat="1"/>
    <row r="860" s="487" customFormat="1"/>
    <row r="861" s="487" customFormat="1"/>
    <row r="862" s="487" customFormat="1"/>
    <row r="863" s="487" customFormat="1"/>
    <row r="864" s="487" customFormat="1"/>
    <row r="865" s="487" customFormat="1"/>
    <row r="866" s="487" customFormat="1"/>
    <row r="867" s="487" customFormat="1"/>
    <row r="868" s="487" customFormat="1"/>
    <row r="869" s="487" customFormat="1"/>
    <row r="870" s="487" customFormat="1"/>
    <row r="871" s="487" customFormat="1"/>
    <row r="872" s="487" customFormat="1"/>
    <row r="873" s="487" customFormat="1"/>
    <row r="874" s="487" customFormat="1"/>
    <row r="875" s="487" customFormat="1"/>
    <row r="876" s="487" customFormat="1"/>
    <row r="877" s="487" customFormat="1"/>
    <row r="878" s="487" customFormat="1"/>
    <row r="879" s="487" customFormat="1"/>
    <row r="880" s="487" customFormat="1"/>
    <row r="881" s="487" customFormat="1"/>
    <row r="882" s="487" customFormat="1"/>
    <row r="883" s="487" customFormat="1"/>
    <row r="884" s="487" customFormat="1"/>
    <row r="885" s="487" customFormat="1"/>
    <row r="886" s="487" customFormat="1"/>
    <row r="887" s="487" customFormat="1"/>
    <row r="888" s="487" customFormat="1"/>
    <row r="889" s="487" customFormat="1"/>
    <row r="890" s="487" customFormat="1"/>
    <row r="891" s="487" customFormat="1"/>
    <row r="892" s="487" customFormat="1"/>
    <row r="893" s="487" customFormat="1"/>
    <row r="894" s="487" customFormat="1"/>
    <row r="895" s="487" customFormat="1"/>
    <row r="896" s="487" customFormat="1"/>
    <row r="897" s="487" customFormat="1"/>
    <row r="898" s="487" customFormat="1"/>
    <row r="899" s="487" customFormat="1"/>
    <row r="900" s="487" customFormat="1"/>
    <row r="901" s="487" customFormat="1"/>
    <row r="902" s="487" customFormat="1"/>
    <row r="903" s="487" customFormat="1"/>
    <row r="904" s="487" customFormat="1"/>
    <row r="905" s="487" customFormat="1"/>
    <row r="906" s="487" customFormat="1"/>
    <row r="907" s="487" customFormat="1"/>
    <row r="908" s="487" customFormat="1"/>
    <row r="909" s="487" customFormat="1"/>
    <row r="910" s="487" customFormat="1"/>
    <row r="911" s="487" customFormat="1"/>
    <row r="912" s="487" customFormat="1"/>
    <row r="913" s="487" customFormat="1"/>
    <row r="914" s="487" customFormat="1"/>
    <row r="915" s="487" customFormat="1"/>
    <row r="916" s="487" customFormat="1"/>
    <row r="917" s="487" customFormat="1"/>
    <row r="918" s="487" customFormat="1"/>
    <row r="919" s="487" customFormat="1"/>
    <row r="920" s="487" customFormat="1"/>
    <row r="921" s="487" customFormat="1"/>
    <row r="922" s="487" customFormat="1"/>
    <row r="923" s="487" customFormat="1"/>
    <row r="924" s="487" customFormat="1"/>
    <row r="925" s="487" customFormat="1"/>
    <row r="926" s="487" customFormat="1"/>
    <row r="927" s="487" customFormat="1"/>
    <row r="928" s="487" customFormat="1"/>
    <row r="929" s="487" customFormat="1"/>
    <row r="930" s="487" customFormat="1"/>
    <row r="931" s="487" customFormat="1"/>
    <row r="932" s="487" customFormat="1"/>
    <row r="933" s="487" customFormat="1"/>
    <row r="934" s="487" customFormat="1"/>
    <row r="935" s="487" customFormat="1"/>
    <row r="936" s="487" customFormat="1"/>
    <row r="937" s="487" customFormat="1"/>
    <row r="938" s="487" customFormat="1"/>
    <row r="939" s="487" customFormat="1"/>
    <row r="940" s="487" customFormat="1"/>
    <row r="941" s="487" customFormat="1"/>
    <row r="942" s="487" customFormat="1"/>
    <row r="943" s="487" customFormat="1"/>
    <row r="944" s="487" customFormat="1"/>
    <row r="945" s="487" customFormat="1"/>
    <row r="946" s="487" customFormat="1"/>
    <row r="947" s="487" customFormat="1"/>
    <row r="948" s="487" customFormat="1"/>
    <row r="949" s="487" customFormat="1"/>
    <row r="950" s="487" customFormat="1"/>
    <row r="951" s="487" customFormat="1"/>
    <row r="952" s="487" customFormat="1"/>
    <row r="953" s="487" customFormat="1"/>
    <row r="954" s="487" customFormat="1"/>
    <row r="955" s="487" customFormat="1"/>
    <row r="956" s="487" customFormat="1"/>
    <row r="957" s="487" customFormat="1"/>
    <row r="958" s="487" customFormat="1"/>
    <row r="959" s="487" customFormat="1"/>
    <row r="960" s="487" customFormat="1"/>
    <row r="961" s="487" customFormat="1"/>
    <row r="962" s="487" customFormat="1"/>
    <row r="963" s="487" customFormat="1"/>
    <row r="964" s="487" customFormat="1"/>
    <row r="965" s="487" customFormat="1"/>
    <row r="966" s="487" customFormat="1"/>
    <row r="967" s="487" customFormat="1"/>
    <row r="968" s="487" customFormat="1"/>
    <row r="969" s="487" customFormat="1"/>
    <row r="970" s="487" customFormat="1"/>
    <row r="971" s="487" customFormat="1"/>
    <row r="972" s="487" customFormat="1"/>
    <row r="973" s="487" customFormat="1"/>
    <row r="974" s="487" customFormat="1"/>
    <row r="975" s="487" customFormat="1"/>
    <row r="976" s="487" customFormat="1"/>
    <row r="977" s="487" customFormat="1"/>
    <row r="978" s="487" customFormat="1"/>
    <row r="979" s="487" customFormat="1"/>
    <row r="980" s="487" customFormat="1"/>
    <row r="981" s="487" customFormat="1"/>
    <row r="982" s="487" customFormat="1"/>
    <row r="983" s="487" customFormat="1"/>
    <row r="984" s="487" customFormat="1"/>
    <row r="985" s="487" customFormat="1"/>
    <row r="986" s="487" customFormat="1"/>
    <row r="987" s="487" customFormat="1"/>
    <row r="988" s="487" customFormat="1"/>
    <row r="989" s="487" customFormat="1"/>
    <row r="990" s="487" customFormat="1"/>
    <row r="991" s="487" customFormat="1"/>
    <row r="992" s="487" customFormat="1"/>
    <row r="993" s="487" customFormat="1"/>
    <row r="994" s="487" customFormat="1"/>
    <row r="995" s="487" customFormat="1"/>
    <row r="996" s="487" customFormat="1"/>
    <row r="997" s="487" customFormat="1"/>
    <row r="998" s="487" customFormat="1"/>
    <row r="999" s="487" customFormat="1"/>
    <row r="1000" s="487" customFormat="1"/>
    <row r="1001" s="487" customFormat="1"/>
    <row r="1002" s="487" customFormat="1"/>
    <row r="1003" s="487" customFormat="1"/>
    <row r="1004" s="487" customFormat="1"/>
    <row r="1005" s="487" customFormat="1"/>
    <row r="1006" s="487" customFormat="1"/>
    <row r="1007" s="487" customFormat="1"/>
    <row r="1008" s="487" customFormat="1"/>
    <row r="1009" s="487" customFormat="1"/>
    <row r="1010" s="487" customFormat="1"/>
    <row r="1011" s="487" customFormat="1"/>
    <row r="1012" s="487" customFormat="1"/>
    <row r="1013" s="487" customFormat="1"/>
    <row r="1014" s="487" customFormat="1"/>
    <row r="1015" s="487" customFormat="1"/>
    <row r="1016" s="487" customFormat="1"/>
    <row r="1017" s="487" customFormat="1"/>
    <row r="1018" s="487" customFormat="1"/>
    <row r="1019" s="487" customFormat="1"/>
    <row r="1020" s="487" customFormat="1"/>
    <row r="1021" s="487" customFormat="1"/>
    <row r="1022" s="487" customFormat="1"/>
    <row r="1023" s="487" customFormat="1"/>
    <row r="1024" s="487" customFormat="1"/>
    <row r="1025" s="487" customFormat="1"/>
    <row r="1026" s="487" customFormat="1"/>
    <row r="1027" s="487" customFormat="1"/>
    <row r="1028" s="487" customFormat="1"/>
    <row r="1029" s="487" customFormat="1"/>
    <row r="1030" s="487" customFormat="1"/>
    <row r="1031" s="487" customFormat="1"/>
    <row r="1032" s="487" customFormat="1"/>
    <row r="1033" s="487" customFormat="1"/>
    <row r="1034" s="487" customFormat="1"/>
    <row r="1035" s="487" customFormat="1"/>
    <row r="1036" s="487" customFormat="1"/>
    <row r="1037" s="487" customFormat="1"/>
    <row r="1038" s="487" customFormat="1"/>
    <row r="1039" s="487" customFormat="1"/>
    <row r="1040" s="487" customFormat="1"/>
    <row r="1041" s="487" customFormat="1"/>
    <row r="1042" s="487" customFormat="1"/>
    <row r="1043" s="487" customFormat="1"/>
    <row r="1044" s="487" customFormat="1"/>
    <row r="1045" s="487" customFormat="1"/>
    <row r="1046" s="487" customFormat="1"/>
    <row r="1047" s="487" customFormat="1"/>
    <row r="1048" s="487" customFormat="1"/>
    <row r="1049" s="487" customFormat="1"/>
    <row r="1050" s="487" customFormat="1"/>
    <row r="1051" s="487" customFormat="1"/>
    <row r="1052" s="487" customFormat="1"/>
    <row r="1053" s="487" customFormat="1"/>
    <row r="1054" s="487" customFormat="1"/>
    <row r="1055" s="487" customFormat="1"/>
    <row r="1056" s="487" customFormat="1"/>
    <row r="1057" s="487" customFormat="1"/>
    <row r="1058" s="487" customFormat="1"/>
    <row r="1059" s="487" customFormat="1"/>
    <row r="1060" s="487" customFormat="1"/>
    <row r="1061" s="487" customFormat="1"/>
    <row r="1062" s="487" customFormat="1"/>
    <row r="1063" s="487" customFormat="1"/>
    <row r="1064" s="487" customFormat="1"/>
    <row r="1065" s="487" customFormat="1"/>
    <row r="1066" s="487" customFormat="1"/>
    <row r="1067" s="487" customFormat="1"/>
    <row r="1068" s="487" customFormat="1"/>
    <row r="1069" s="487" customFormat="1"/>
    <row r="1070" s="487" customFormat="1"/>
    <row r="1071" s="487" customFormat="1"/>
    <row r="1072" s="487" customFormat="1"/>
    <row r="1073" s="487" customFormat="1"/>
    <row r="1074" s="487" customFormat="1"/>
    <row r="1075" s="487" customFormat="1"/>
    <row r="1076" s="487" customFormat="1"/>
    <row r="1077" s="487" customFormat="1"/>
    <row r="1078" s="487" customFormat="1"/>
    <row r="1079" s="487" customFormat="1"/>
    <row r="1080" s="487" customFormat="1"/>
    <row r="1081" s="487" customFormat="1"/>
    <row r="1082" s="487" customFormat="1"/>
    <row r="1083" s="487" customFormat="1"/>
    <row r="1084" s="487" customFormat="1"/>
    <row r="1085" s="487" customFormat="1"/>
    <row r="1086" s="487" customFormat="1"/>
    <row r="1087" s="487" customFormat="1"/>
    <row r="1088" s="487" customFormat="1"/>
    <row r="1089" s="487" customFormat="1"/>
    <row r="1090" s="487" customFormat="1"/>
    <row r="1091" s="487" customFormat="1"/>
    <row r="1092" s="487" customFormat="1"/>
    <row r="1093" s="487" customFormat="1"/>
    <row r="1094" s="487" customFormat="1"/>
    <row r="1095" s="487" customFormat="1"/>
    <row r="1096" s="487" customFormat="1"/>
    <row r="1097" s="487" customFormat="1"/>
    <row r="1098" s="487" customFormat="1"/>
    <row r="1099" s="487" customFormat="1"/>
    <row r="1100" s="487" customFormat="1"/>
    <row r="1101" s="487" customFormat="1"/>
    <row r="1102" s="487" customFormat="1"/>
    <row r="1103" s="487" customFormat="1"/>
    <row r="1104" s="487" customFormat="1"/>
    <row r="1105" s="487" customFormat="1"/>
    <row r="1106" s="487" customFormat="1"/>
    <row r="1107" s="487" customFormat="1"/>
    <row r="1108" s="487" customFormat="1"/>
    <row r="1109" s="487" customFormat="1"/>
    <row r="1110" s="487" customFormat="1"/>
    <row r="1111" s="487" customFormat="1"/>
    <row r="1112" s="487" customFormat="1"/>
    <row r="1113" s="487" customFormat="1"/>
    <row r="1114" s="487" customFormat="1"/>
    <row r="1115" s="487" customFormat="1"/>
    <row r="1116" s="487" customFormat="1"/>
    <row r="1117" s="487" customFormat="1"/>
    <row r="1118" s="487" customFormat="1"/>
    <row r="1119" s="487" customFormat="1"/>
    <row r="1120" s="487" customFormat="1"/>
    <row r="1121" s="487" customFormat="1"/>
    <row r="1122" s="487" customFormat="1"/>
    <row r="1123" s="487" customFormat="1"/>
    <row r="1124" s="487" customFormat="1"/>
    <row r="1125" s="487" customFormat="1"/>
    <row r="1126" s="487" customFormat="1"/>
    <row r="1127" s="487" customFormat="1"/>
    <row r="1128" s="487" customFormat="1"/>
    <row r="1129" s="487" customFormat="1"/>
    <row r="1130" s="487" customFormat="1"/>
    <row r="1131" s="487" customFormat="1"/>
    <row r="1132" s="487" customFormat="1"/>
    <row r="1133" s="487" customFormat="1"/>
    <row r="1134" s="487" customFormat="1"/>
    <row r="1135" s="487" customFormat="1"/>
    <row r="1136" s="487" customFormat="1"/>
    <row r="1137" s="487" customFormat="1"/>
    <row r="1138" s="487" customFormat="1"/>
    <row r="1139" s="487" customFormat="1"/>
    <row r="1140" s="487" customFormat="1"/>
    <row r="1141" s="487" customFormat="1"/>
    <row r="1142" s="487" customFormat="1"/>
    <row r="1143" s="487" customFormat="1"/>
    <row r="1144" s="487" customFormat="1"/>
    <row r="1145" s="487" customFormat="1"/>
    <row r="1146" s="487" customFormat="1"/>
    <row r="1147" s="487" customFormat="1"/>
    <row r="1148" s="487" customFormat="1"/>
    <row r="1149" s="487" customFormat="1"/>
    <row r="1150" s="487" customFormat="1"/>
    <row r="1151" s="487" customFormat="1"/>
    <row r="1152" s="487" customFormat="1"/>
    <row r="1153" s="487" customFormat="1"/>
    <row r="1154" s="487" customFormat="1"/>
    <row r="1155" s="487" customFormat="1"/>
    <row r="1156" s="487" customFormat="1"/>
    <row r="1157" s="487" customFormat="1"/>
    <row r="1158" s="487" customFormat="1"/>
    <row r="1159" s="487" customFormat="1"/>
    <row r="1160" s="487" customFormat="1"/>
    <row r="1161" s="487" customFormat="1"/>
    <row r="1162" s="487" customFormat="1"/>
    <row r="1163" s="487" customFormat="1"/>
    <row r="1164" s="487" customFormat="1"/>
    <row r="1165" s="487" customFormat="1"/>
    <row r="1166" s="487" customFormat="1"/>
    <row r="1167" s="487" customFormat="1"/>
    <row r="1168" s="487" customFormat="1"/>
    <row r="1169" s="487" customFormat="1"/>
    <row r="1170" s="487" customFormat="1"/>
    <row r="1171" s="487" customFormat="1"/>
    <row r="1172" s="487" customFormat="1"/>
    <row r="1173" s="487" customFormat="1"/>
    <row r="1174" s="487" customFormat="1"/>
    <row r="1175" s="487" customFormat="1"/>
    <row r="1176" s="487" customFormat="1"/>
    <row r="1177" s="487" customFormat="1"/>
    <row r="1178" s="487" customFormat="1"/>
    <row r="1179" s="487" customFormat="1"/>
    <row r="1180" s="487" customFormat="1"/>
    <row r="1181" s="487" customFormat="1"/>
    <row r="1182" s="487" customFormat="1"/>
    <row r="1183" s="487" customFormat="1"/>
    <row r="1184" s="487" customFormat="1"/>
    <row r="1185" s="487" customFormat="1"/>
    <row r="1186" s="487" customFormat="1"/>
    <row r="1187" s="487" customFormat="1"/>
    <row r="1188" s="487" customFormat="1"/>
    <row r="1189" s="487" customFormat="1"/>
    <row r="1190" s="487" customFormat="1"/>
    <row r="1191" s="487" customFormat="1"/>
    <row r="1192" s="487" customFormat="1"/>
    <row r="1193" s="487" customFormat="1"/>
    <row r="1194" s="487" customFormat="1"/>
    <row r="1195" s="487" customFormat="1"/>
    <row r="1196" s="487" customFormat="1"/>
    <row r="1197" s="487" customFormat="1"/>
    <row r="1198" s="487" customFormat="1"/>
    <row r="1199" s="487" customFormat="1"/>
    <row r="1200" s="487" customFormat="1"/>
    <row r="1201" s="487" customFormat="1"/>
    <row r="1202" s="487" customFormat="1"/>
    <row r="1203" s="487" customFormat="1"/>
    <row r="1204" s="487" customFormat="1"/>
    <row r="1205" s="487" customFormat="1"/>
    <row r="1206" s="487" customFormat="1"/>
    <row r="1207" s="487" customFormat="1"/>
    <row r="1208" s="487" customFormat="1"/>
    <row r="1209" s="487" customFormat="1"/>
    <row r="1210" s="487" customFormat="1"/>
    <row r="1211" s="487" customFormat="1"/>
    <row r="1212" s="487" customFormat="1"/>
    <row r="1213" s="487" customFormat="1"/>
    <row r="1214" s="487" customFormat="1"/>
    <row r="1215" s="487" customFormat="1"/>
    <row r="1216" s="487" customFormat="1"/>
    <row r="1217" s="487" customFormat="1"/>
    <row r="1218" s="487" customFormat="1"/>
    <row r="1219" s="487" customFormat="1"/>
    <row r="1220" s="487" customFormat="1"/>
    <row r="1221" s="487" customFormat="1"/>
    <row r="1222" s="487" customFormat="1"/>
    <row r="1223" s="487" customFormat="1"/>
    <row r="1224" s="487" customFormat="1"/>
    <row r="1225" s="487" customFormat="1"/>
    <row r="1226" s="487" customFormat="1"/>
    <row r="1227" s="487" customFormat="1"/>
    <row r="1228" s="487" customFormat="1"/>
    <row r="1229" s="487" customFormat="1"/>
    <row r="1230" s="487" customFormat="1"/>
    <row r="1231" s="487" customFormat="1"/>
    <row r="1232" s="487" customFormat="1"/>
    <row r="1233" s="487" customFormat="1"/>
    <row r="1234" s="487" customFormat="1"/>
    <row r="1235" s="487" customFormat="1"/>
    <row r="1236" s="487" customFormat="1"/>
    <row r="1237" s="487" customFormat="1"/>
    <row r="1238" s="487" customFormat="1"/>
    <row r="1239" s="487" customFormat="1"/>
    <row r="1240" s="487" customFormat="1"/>
    <row r="1241" s="487" customFormat="1"/>
    <row r="1242" s="487" customFormat="1"/>
    <row r="1243" s="487" customFormat="1"/>
    <row r="1244" s="487" customFormat="1"/>
    <row r="1245" s="487" customFormat="1"/>
    <row r="1246" s="487" customFormat="1"/>
    <row r="1247" s="487" customFormat="1"/>
    <row r="1248" s="487" customFormat="1"/>
    <row r="1249" s="487" customFormat="1"/>
    <row r="1250" s="487" customFormat="1"/>
    <row r="1251" s="487" customFormat="1"/>
    <row r="1252" s="487" customFormat="1"/>
    <row r="1253" s="487" customFormat="1"/>
    <row r="1254" s="487" customFormat="1"/>
    <row r="1255" s="487" customFormat="1"/>
    <row r="1256" s="487" customFormat="1"/>
    <row r="1257" s="487" customFormat="1"/>
    <row r="1258" s="487" customFormat="1"/>
    <row r="1259" s="487" customFormat="1"/>
    <row r="1260" s="487" customFormat="1"/>
    <row r="1261" s="487" customFormat="1"/>
    <row r="1262" s="487" customFormat="1"/>
    <row r="1263" s="487" customFormat="1"/>
    <row r="1264" s="487" customFormat="1"/>
    <row r="1265" s="487" customFormat="1"/>
    <row r="1266" s="487" customFormat="1"/>
    <row r="1267" s="487" customFormat="1"/>
    <row r="1268" s="487" customFormat="1"/>
    <row r="1269" s="487" customFormat="1"/>
    <row r="1270" s="487" customFormat="1"/>
    <row r="1271" s="487" customFormat="1"/>
    <row r="1272" s="487" customFormat="1"/>
    <row r="1273" s="487" customFormat="1"/>
    <row r="1274" s="487" customFormat="1"/>
    <row r="1275" s="487" customFormat="1"/>
    <row r="1276" s="487" customFormat="1"/>
    <row r="1277" s="487" customFormat="1"/>
    <row r="1278" s="487" customFormat="1"/>
    <row r="1279" s="487" customFormat="1"/>
    <row r="1280" s="487" customFormat="1"/>
    <row r="1281" s="487" customFormat="1"/>
    <row r="1282" s="487" customFormat="1"/>
    <row r="1283" s="487" customFormat="1"/>
    <row r="1284" s="487" customFormat="1"/>
    <row r="1285" s="487" customFormat="1"/>
    <row r="1286" s="487" customFormat="1"/>
    <row r="1287" s="487" customFormat="1"/>
    <row r="1288" s="487" customFormat="1"/>
    <row r="1289" s="487" customFormat="1"/>
    <row r="1290" s="487" customFormat="1"/>
    <row r="1291" s="487" customFormat="1"/>
    <row r="1292" s="487" customFormat="1"/>
    <row r="1293" s="487" customFormat="1"/>
    <row r="1294" s="487" customFormat="1"/>
    <row r="1295" s="487" customFormat="1"/>
    <row r="1296" s="487" customFormat="1"/>
    <row r="1297" s="487" customFormat="1"/>
    <row r="1298" s="487" customFormat="1"/>
    <row r="1299" s="487" customFormat="1"/>
    <row r="1300" s="487" customFormat="1"/>
    <row r="1301" s="487" customFormat="1"/>
    <row r="1302" s="487" customFormat="1"/>
    <row r="1303" s="487" customFormat="1"/>
    <row r="1304" s="487" customFormat="1"/>
    <row r="1305" s="487" customFormat="1"/>
    <row r="1306" s="487" customFormat="1"/>
    <row r="1307" s="487" customFormat="1"/>
    <row r="1308" s="487" customFormat="1"/>
    <row r="1309" s="487" customFormat="1"/>
    <row r="1310" s="487" customFormat="1"/>
    <row r="1311" s="487" customFormat="1"/>
    <row r="1312" s="487" customFormat="1"/>
    <row r="1313" s="487" customFormat="1"/>
    <row r="1314" s="487" customFormat="1"/>
    <row r="1315" s="487" customFormat="1"/>
    <row r="1316" s="487" customFormat="1"/>
    <row r="1317" s="487" customFormat="1"/>
    <row r="1318" s="487" customFormat="1"/>
    <row r="1319" s="487" customFormat="1"/>
    <row r="1320" s="487" customFormat="1"/>
    <row r="1321" s="487" customFormat="1"/>
    <row r="1322" s="487" customFormat="1"/>
    <row r="1323" s="487" customFormat="1"/>
    <row r="1324" s="487" customFormat="1"/>
    <row r="1325" s="487" customFormat="1"/>
    <row r="1326" s="487" customFormat="1"/>
    <row r="1327" s="487" customFormat="1"/>
    <row r="1328" s="487" customFormat="1"/>
    <row r="1329" s="487" customFormat="1"/>
    <row r="1330" s="487" customFormat="1"/>
    <row r="1331" s="487" customFormat="1"/>
    <row r="1332" s="487" customFormat="1"/>
    <row r="1333" s="487" customFormat="1"/>
    <row r="1334" s="487" customFormat="1"/>
    <row r="1335" s="487" customFormat="1"/>
    <row r="1336" s="487" customFormat="1"/>
    <row r="1337" s="487" customFormat="1"/>
    <row r="1338" s="487" customFormat="1"/>
    <row r="1339" s="487" customFormat="1"/>
    <row r="1340" s="487" customFormat="1"/>
    <row r="1341" s="487" customFormat="1"/>
    <row r="1342" s="487" customFormat="1"/>
    <row r="1343" s="487" customFormat="1"/>
    <row r="1344" s="487" customFormat="1"/>
    <row r="1345" s="487" customFormat="1"/>
    <row r="1346" s="487" customFormat="1"/>
    <row r="1347" s="487" customFormat="1"/>
    <row r="1348" s="487" customFormat="1"/>
    <row r="1349" s="487" customFormat="1"/>
    <row r="1350" s="487" customFormat="1"/>
    <row r="1351" s="487" customFormat="1"/>
    <row r="1352" s="487" customFormat="1"/>
    <row r="1353" s="487" customFormat="1"/>
    <row r="1354" s="487" customFormat="1"/>
    <row r="1355" s="487" customFormat="1"/>
    <row r="1356" s="487" customFormat="1"/>
    <row r="1357" s="487" customFormat="1"/>
    <row r="1358" s="487" customFormat="1"/>
    <row r="1359" s="487" customFormat="1"/>
    <row r="1360" s="487" customFormat="1"/>
    <row r="1361" s="487" customFormat="1"/>
    <row r="1362" s="487" customFormat="1"/>
    <row r="1363" s="487" customFormat="1"/>
    <row r="1364" s="487" customFormat="1"/>
    <row r="1365" s="487" customFormat="1"/>
    <row r="1366" s="487" customFormat="1"/>
    <row r="1367" s="487" customFormat="1"/>
    <row r="1368" s="487" customFormat="1"/>
    <row r="1369" s="487" customFormat="1"/>
    <row r="1370" s="487" customFormat="1"/>
    <row r="1371" s="487" customFormat="1"/>
    <row r="1372" s="487" customFormat="1"/>
    <row r="1373" s="487" customFormat="1"/>
    <row r="1374" s="487" customFormat="1"/>
    <row r="1375" s="487" customFormat="1"/>
    <row r="1376" s="487" customFormat="1"/>
    <row r="1377" s="487" customFormat="1"/>
    <row r="1378" s="487" customFormat="1"/>
    <row r="1379" s="487" customFormat="1"/>
    <row r="1380" s="487" customFormat="1"/>
    <row r="1381" s="487" customFormat="1"/>
    <row r="1382" s="487" customFormat="1"/>
    <row r="1383" s="487" customFormat="1"/>
    <row r="1384" s="487" customFormat="1"/>
    <row r="1385" s="487" customFormat="1"/>
    <row r="1386" s="487" customFormat="1"/>
    <row r="1387" s="487" customFormat="1"/>
    <row r="1388" s="487" customFormat="1"/>
    <row r="1389" s="487" customFormat="1"/>
    <row r="1390" s="487" customFormat="1"/>
    <row r="1391" s="487" customFormat="1"/>
    <row r="1392" s="487" customFormat="1"/>
    <row r="1393" s="487" customFormat="1"/>
    <row r="1394" s="487" customFormat="1"/>
    <row r="1395" s="487" customFormat="1"/>
    <row r="1396" s="487" customFormat="1"/>
    <row r="1397" s="487" customFormat="1"/>
    <row r="1398" s="487" customFormat="1"/>
    <row r="1399" s="487" customFormat="1"/>
    <row r="1400" s="487" customFormat="1"/>
    <row r="1401" s="487" customFormat="1"/>
    <row r="1402" s="487" customFormat="1"/>
    <row r="1403" s="487" customFormat="1"/>
    <row r="1404" s="487" customFormat="1"/>
    <row r="1405" s="487" customFormat="1"/>
    <row r="1406" s="487" customFormat="1"/>
    <row r="1407" s="487" customFormat="1"/>
    <row r="1408" s="487" customFormat="1"/>
    <row r="1409" s="487" customFormat="1"/>
    <row r="1410" s="487" customFormat="1"/>
    <row r="1411" s="487" customFormat="1"/>
    <row r="1412" s="487" customFormat="1"/>
    <row r="1413" s="487" customFormat="1"/>
    <row r="1414" s="487" customFormat="1"/>
    <row r="1415" s="487" customFormat="1"/>
    <row r="1416" s="487" customFormat="1"/>
    <row r="1417" s="487" customFormat="1"/>
    <row r="1418" s="487" customFormat="1"/>
    <row r="1419" s="487" customFormat="1"/>
    <row r="1420" s="487" customFormat="1"/>
    <row r="1421" s="487" customFormat="1"/>
    <row r="1422" s="487" customFormat="1"/>
    <row r="1423" s="487" customFormat="1"/>
    <row r="1424" s="487" customFormat="1"/>
    <row r="1425" s="487" customFormat="1"/>
    <row r="1426" s="487" customFormat="1"/>
    <row r="1427" s="487" customFormat="1"/>
    <row r="1428" s="487" customFormat="1"/>
    <row r="1429" s="487" customFormat="1"/>
    <row r="1430" s="487" customFormat="1"/>
    <row r="1431" s="487" customFormat="1"/>
    <row r="1432" s="487" customFormat="1"/>
    <row r="1433" s="487" customFormat="1"/>
    <row r="1434" s="487" customFormat="1"/>
    <row r="1435" s="487" customFormat="1"/>
    <row r="1436" s="487" customFormat="1"/>
    <row r="1437" s="487" customFormat="1"/>
    <row r="1438" s="487" customFormat="1"/>
    <row r="1439" s="487" customFormat="1"/>
    <row r="1440" s="487" customFormat="1"/>
    <row r="1441" s="487" customFormat="1"/>
    <row r="1442" s="487" customFormat="1"/>
    <row r="1443" s="487" customFormat="1"/>
    <row r="1444" s="487" customFormat="1"/>
    <row r="1445" s="487" customFormat="1"/>
    <row r="1446" s="487" customFormat="1"/>
    <row r="1447" s="487" customFormat="1"/>
    <row r="1448" s="487" customFormat="1"/>
    <row r="1449" s="487" customFormat="1"/>
    <row r="1450" s="487" customFormat="1"/>
    <row r="1451" s="487" customFormat="1"/>
    <row r="1452" s="487" customFormat="1"/>
    <row r="1453" s="487" customFormat="1"/>
    <row r="1454" s="487" customFormat="1"/>
    <row r="1455" s="487" customFormat="1"/>
    <row r="1456" s="487" customFormat="1"/>
    <row r="1457" s="487" customFormat="1"/>
    <row r="1458" s="487" customFormat="1"/>
    <row r="1459" s="487" customFormat="1"/>
    <row r="1460" s="487" customFormat="1"/>
    <row r="1461" s="487" customFormat="1"/>
    <row r="1462" s="487" customFormat="1"/>
    <row r="1463" s="487" customFormat="1"/>
    <row r="1464" s="487" customFormat="1"/>
    <row r="1465" s="487" customFormat="1"/>
    <row r="1466" s="487" customFormat="1"/>
    <row r="1467" s="487" customFormat="1"/>
    <row r="1468" s="487" customFormat="1"/>
    <row r="1469" s="487" customFormat="1"/>
    <row r="1470" s="487" customFormat="1"/>
    <row r="1471" s="487" customFormat="1"/>
    <row r="1472" s="487" customFormat="1"/>
    <row r="1473" s="487" customFormat="1"/>
    <row r="1474" s="487" customFormat="1"/>
    <row r="1475" s="487" customFormat="1"/>
    <row r="1476" s="487" customFormat="1"/>
    <row r="1477" s="487" customFormat="1"/>
    <row r="1478" s="487" customFormat="1"/>
    <row r="1479" s="487" customFormat="1"/>
    <row r="1480" s="487" customFormat="1"/>
    <row r="1481" s="487" customFormat="1"/>
    <row r="1482" s="487" customFormat="1"/>
    <row r="1483" s="487" customFormat="1"/>
    <row r="1484" s="487" customFormat="1"/>
    <row r="1485" s="487" customFormat="1"/>
    <row r="1486" s="487" customFormat="1"/>
    <row r="1487" s="487" customFormat="1"/>
    <row r="1488" s="487" customFormat="1"/>
    <row r="1489" s="487" customFormat="1"/>
    <row r="1490" s="487" customFormat="1"/>
    <row r="1491" s="487" customFormat="1"/>
    <row r="1492" s="487" customFormat="1"/>
    <row r="1493" s="487" customFormat="1"/>
    <row r="1494" s="487" customFormat="1"/>
    <row r="1495" s="487" customFormat="1"/>
    <row r="1496" s="487" customFormat="1"/>
    <row r="1497" s="487" customFormat="1"/>
    <row r="1498" s="487" customFormat="1"/>
    <row r="1499" s="487" customFormat="1"/>
    <row r="1500" s="487" customFormat="1"/>
    <row r="1501" s="487" customFormat="1"/>
    <row r="1502" s="487" customFormat="1"/>
    <row r="1503" s="487" customFormat="1"/>
    <row r="1504" s="487" customFormat="1"/>
    <row r="1505" s="487" customFormat="1"/>
    <row r="1506" s="487" customFormat="1"/>
    <row r="1507" s="487" customFormat="1"/>
    <row r="1508" s="487" customFormat="1"/>
    <row r="1509" s="487" customFormat="1"/>
    <row r="1510" s="487" customFormat="1"/>
    <row r="1511" s="487" customFormat="1"/>
    <row r="1512" s="487" customFormat="1"/>
    <row r="1513" s="487" customFormat="1"/>
    <row r="1514" s="487" customFormat="1"/>
    <row r="1515" s="487" customFormat="1"/>
    <row r="1516" s="487" customFormat="1"/>
    <row r="1517" s="487" customFormat="1"/>
    <row r="1518" s="487" customFormat="1"/>
    <row r="1519" s="487" customFormat="1"/>
    <row r="1520" s="487" customFormat="1"/>
    <row r="1521" s="487" customFormat="1"/>
    <row r="1522" s="487" customFormat="1"/>
    <row r="1523" s="487" customFormat="1"/>
    <row r="1524" s="487" customFormat="1"/>
    <row r="1525" s="487" customFormat="1"/>
    <row r="1526" s="487" customFormat="1"/>
    <row r="1527" s="487" customFormat="1"/>
    <row r="1528" s="487" customFormat="1"/>
    <row r="1529" s="487" customFormat="1"/>
    <row r="1530" s="487" customFormat="1"/>
    <row r="1531" s="487" customFormat="1"/>
    <row r="1532" s="487" customFormat="1"/>
    <row r="1533" s="487" customFormat="1"/>
    <row r="1534" s="487" customFormat="1"/>
    <row r="1535" s="487" customFormat="1"/>
    <row r="1536" s="487" customFormat="1"/>
    <row r="1537" s="487" customFormat="1"/>
    <row r="1538" s="487" customFormat="1"/>
    <row r="1539" s="487" customFormat="1"/>
    <row r="1540" s="487" customFormat="1"/>
    <row r="1541" s="487" customFormat="1"/>
    <row r="1542" s="487" customFormat="1"/>
    <row r="1543" s="487" customFormat="1"/>
    <row r="1544" s="487" customFormat="1"/>
    <row r="1545" s="487" customFormat="1"/>
    <row r="1546" s="487" customFormat="1"/>
    <row r="1547" s="487" customFormat="1"/>
    <row r="1548" s="487" customFormat="1"/>
    <row r="1549" s="487" customFormat="1"/>
    <row r="1550" s="487" customFormat="1"/>
    <row r="1551" s="487" customFormat="1"/>
    <row r="1552" s="487" customFormat="1"/>
    <row r="1553" s="487" customFormat="1"/>
    <row r="1554" s="487" customFormat="1"/>
    <row r="1555" s="487" customFormat="1"/>
    <row r="1556" s="487" customFormat="1"/>
    <row r="1557" s="487" customFormat="1"/>
    <row r="1558" s="487" customFormat="1"/>
    <row r="1559" s="487" customFormat="1"/>
    <row r="1560" s="487" customFormat="1"/>
    <row r="1561" s="487" customFormat="1"/>
    <row r="1562" s="487" customFormat="1"/>
    <row r="1563" s="487" customFormat="1"/>
    <row r="1564" s="487" customFormat="1"/>
    <row r="1565" s="487" customFormat="1"/>
    <row r="1566" s="487" customFormat="1"/>
    <row r="1567" s="487" customFormat="1"/>
    <row r="1568" s="487" customFormat="1"/>
    <row r="1569" s="487" customFormat="1"/>
    <row r="1570" s="487" customFormat="1"/>
    <row r="1571" s="487" customFormat="1"/>
    <row r="1572" s="487" customFormat="1"/>
    <row r="1573" s="487" customFormat="1"/>
    <row r="1574" s="487" customFormat="1"/>
    <row r="1575" s="487" customFormat="1"/>
    <row r="1576" s="487" customFormat="1"/>
    <row r="1577" s="487" customFormat="1"/>
    <row r="1578" s="487" customFormat="1"/>
    <row r="1579" s="487" customFormat="1"/>
    <row r="1580" s="487" customFormat="1"/>
    <row r="1581" s="487" customFormat="1"/>
    <row r="1582" s="487" customFormat="1"/>
    <row r="1583" s="487" customFormat="1"/>
    <row r="1584" s="487" customFormat="1"/>
    <row r="1585" s="487" customFormat="1"/>
    <row r="1586" s="487" customFormat="1"/>
    <row r="1587" s="487" customFormat="1"/>
    <row r="1588" s="487" customFormat="1"/>
    <row r="1589" s="487" customFormat="1"/>
    <row r="1590" s="487" customFormat="1"/>
    <row r="1591" s="487" customFormat="1"/>
    <row r="1592" s="487" customFormat="1"/>
    <row r="1593" s="487" customFormat="1"/>
    <row r="1594" s="487" customFormat="1"/>
    <row r="1595" s="487" customFormat="1"/>
    <row r="1596" s="487" customFormat="1"/>
    <row r="1597" s="487" customFormat="1"/>
    <row r="1598" s="487" customFormat="1"/>
    <row r="1599" s="487" customFormat="1"/>
    <row r="1600" s="487" customFormat="1"/>
    <row r="1601" s="487" customFormat="1"/>
    <row r="1602" s="487" customFormat="1"/>
    <row r="1603" s="487" customFormat="1"/>
    <row r="1604" s="487" customFormat="1"/>
    <row r="1605" s="487" customFormat="1"/>
    <row r="1606" s="487" customFormat="1"/>
    <row r="1607" s="487" customFormat="1"/>
    <row r="1608" s="487" customFormat="1"/>
    <row r="1609" s="487" customFormat="1"/>
    <row r="1610" s="487" customFormat="1"/>
    <row r="1611" s="487" customFormat="1"/>
    <row r="1612" s="487" customFormat="1"/>
    <row r="1613" s="487" customFormat="1"/>
    <row r="1614" s="487" customFormat="1"/>
    <row r="1615" s="487" customFormat="1"/>
    <row r="1616" s="487" customFormat="1"/>
    <row r="1617" s="487" customFormat="1"/>
    <row r="1618" s="487" customFormat="1"/>
    <row r="1619" s="487" customFormat="1"/>
    <row r="1620" s="487" customFormat="1"/>
    <row r="1621" s="487" customFormat="1"/>
    <row r="1622" s="487" customFormat="1"/>
    <row r="1623" s="487" customFormat="1"/>
    <row r="1624" s="487" customFormat="1"/>
    <row r="1625" s="487" customFormat="1"/>
    <row r="1626" s="487" customFormat="1"/>
    <row r="1627" s="487" customFormat="1"/>
    <row r="1628" s="487" customFormat="1"/>
    <row r="1629" s="487" customFormat="1"/>
    <row r="1630" s="487" customFormat="1"/>
    <row r="1631" s="487" customFormat="1"/>
    <row r="1632" s="487" customFormat="1"/>
    <row r="1633" s="487" customFormat="1"/>
    <row r="1634" s="487" customFormat="1"/>
    <row r="1635" s="487" customFormat="1"/>
    <row r="1636" s="487" customFormat="1"/>
    <row r="1637" s="487" customFormat="1"/>
    <row r="1638" s="487" customFormat="1"/>
    <row r="1639" s="487" customFormat="1"/>
    <row r="1640" s="487" customFormat="1"/>
    <row r="1641" s="487" customFormat="1"/>
    <row r="1642" s="487" customFormat="1"/>
    <row r="1643" s="487" customFormat="1"/>
    <row r="1644" s="487" customFormat="1"/>
    <row r="1645" s="487" customFormat="1"/>
    <row r="1646" s="487" customFormat="1"/>
    <row r="1647" s="487" customFormat="1"/>
    <row r="1648" s="487" customFormat="1"/>
    <row r="1649" s="487" customFormat="1"/>
    <row r="1650" s="487" customFormat="1"/>
    <row r="1651" s="487" customFormat="1"/>
    <row r="1652" s="487" customFormat="1"/>
    <row r="1653" s="487" customFormat="1"/>
    <row r="1654" s="487" customFormat="1"/>
    <row r="1655" s="487" customFormat="1"/>
    <row r="1656" s="487" customFormat="1"/>
    <row r="1657" s="487" customFormat="1"/>
    <row r="1658" s="487" customFormat="1"/>
    <row r="1659" s="487" customFormat="1"/>
    <row r="1660" s="487" customFormat="1"/>
    <row r="1661" s="487" customFormat="1"/>
    <row r="1662" s="487" customFormat="1"/>
    <row r="1663" s="487" customFormat="1"/>
    <row r="1664" s="487" customFormat="1"/>
    <row r="1665" s="487" customFormat="1"/>
    <row r="1666" s="487" customFormat="1"/>
    <row r="1667" s="487" customFormat="1"/>
    <row r="1668" s="487" customFormat="1"/>
    <row r="1669" s="487" customFormat="1"/>
    <row r="1670" s="487" customFormat="1"/>
    <row r="1671" s="487" customFormat="1"/>
    <row r="1672" s="487" customFormat="1"/>
    <row r="1673" s="487" customFormat="1"/>
    <row r="1674" s="487" customFormat="1"/>
    <row r="1675" s="487" customFormat="1"/>
    <row r="1676" s="487" customFormat="1"/>
    <row r="1677" s="487" customFormat="1"/>
    <row r="1678" s="487" customFormat="1"/>
    <row r="1679" s="487" customFormat="1"/>
    <row r="1680" s="487" customFormat="1"/>
    <row r="1681" s="487" customFormat="1"/>
    <row r="1682" s="487" customFormat="1"/>
    <row r="1683" s="487" customFormat="1"/>
    <row r="1684" s="487" customFormat="1"/>
    <row r="1685" s="487" customFormat="1"/>
    <row r="1686" s="487" customFormat="1"/>
    <row r="1687" s="487" customFormat="1"/>
    <row r="1688" s="487" customFormat="1"/>
    <row r="1689" s="487" customFormat="1"/>
    <row r="1690" s="487" customFormat="1"/>
    <row r="1691" s="487" customFormat="1"/>
    <row r="1692" s="487" customFormat="1"/>
    <row r="1693" s="487" customFormat="1"/>
    <row r="1694" s="487" customFormat="1"/>
    <row r="1695" s="487" customFormat="1"/>
    <row r="1696" s="487" customFormat="1"/>
    <row r="1697" s="487" customFormat="1"/>
    <row r="1698" s="487" customFormat="1"/>
    <row r="1699" s="487" customFormat="1"/>
    <row r="1700" s="487" customFormat="1"/>
    <row r="1701" s="487" customFormat="1"/>
    <row r="1702" s="487" customFormat="1"/>
    <row r="1703" s="487" customFormat="1"/>
    <row r="1704" s="487" customFormat="1"/>
    <row r="1705" s="487" customFormat="1"/>
    <row r="1706" s="487" customFormat="1"/>
    <row r="1707" s="487" customFormat="1"/>
    <row r="1708" s="487" customFormat="1"/>
    <row r="1709" s="487" customFormat="1"/>
    <row r="1710" s="487" customFormat="1"/>
    <row r="1711" s="487" customFormat="1"/>
    <row r="1712" s="487" customFormat="1"/>
    <row r="1713" s="487" customFormat="1"/>
    <row r="1714" s="487" customFormat="1"/>
    <row r="1715" s="487" customFormat="1"/>
    <row r="1716" s="487" customFormat="1"/>
    <row r="1717" s="487" customFormat="1"/>
    <row r="1718" s="487" customFormat="1"/>
    <row r="1719" s="487" customFormat="1"/>
    <row r="1720" s="487" customFormat="1"/>
    <row r="1721" s="487" customFormat="1"/>
    <row r="1722" s="487" customFormat="1"/>
    <row r="1723" s="487" customFormat="1"/>
    <row r="1724" s="487" customFormat="1"/>
    <row r="1725" s="487" customFormat="1"/>
    <row r="1726" s="487" customFormat="1"/>
    <row r="1727" s="487" customFormat="1"/>
    <row r="1728" s="487" customFormat="1"/>
    <row r="1729" s="487" customFormat="1"/>
    <row r="1730" s="487" customFormat="1"/>
    <row r="1731" s="487" customFormat="1"/>
    <row r="1732" s="487" customFormat="1"/>
    <row r="1733" s="487" customFormat="1"/>
    <row r="1734" s="487" customFormat="1"/>
    <row r="1735" s="487" customFormat="1"/>
    <row r="1736" s="487" customFormat="1"/>
    <row r="1737" s="487" customFormat="1"/>
    <row r="1738" s="487" customFormat="1"/>
    <row r="1739" s="487" customFormat="1"/>
    <row r="1740" s="487" customFormat="1"/>
    <row r="1741" s="487" customFormat="1"/>
    <row r="1742" s="487" customFormat="1"/>
    <row r="1743" s="487" customFormat="1"/>
    <row r="1744" s="487" customFormat="1"/>
    <row r="1745" s="487" customFormat="1"/>
    <row r="1746" s="487" customFormat="1"/>
    <row r="1747" s="487" customFormat="1"/>
    <row r="1748" s="487" customFormat="1"/>
    <row r="1749" s="487" customFormat="1"/>
    <row r="1750" s="487" customFormat="1"/>
    <row r="1751" s="487" customFormat="1"/>
    <row r="1752" s="487" customFormat="1"/>
    <row r="1753" s="487" customFormat="1"/>
    <row r="1754" s="487" customFormat="1"/>
    <row r="1755" s="487" customFormat="1"/>
    <row r="1756" s="487" customFormat="1"/>
    <row r="1757" s="487" customFormat="1"/>
    <row r="1758" s="487" customFormat="1"/>
    <row r="1759" s="487" customFormat="1"/>
    <row r="1760" s="487" customFormat="1"/>
    <row r="1761" s="487" customFormat="1"/>
    <row r="1762" s="487" customFormat="1"/>
    <row r="1763" s="487" customFormat="1"/>
    <row r="1764" s="487" customFormat="1"/>
    <row r="1765" s="487" customFormat="1"/>
    <row r="1766" s="487" customFormat="1"/>
    <row r="1767" s="487" customFormat="1"/>
    <row r="1768" s="487" customFormat="1"/>
    <row r="1769" s="487" customFormat="1"/>
    <row r="1770" s="487" customFormat="1"/>
    <row r="1771" s="487" customFormat="1"/>
    <row r="1772" s="487" customFormat="1"/>
    <row r="1773" s="487" customFormat="1"/>
    <row r="1774" s="487" customFormat="1"/>
    <row r="1775" s="487" customFormat="1"/>
    <row r="1776" s="487" customFormat="1"/>
    <row r="1777" s="487" customFormat="1"/>
    <row r="1778" s="487" customFormat="1"/>
    <row r="1779" s="487" customFormat="1"/>
    <row r="1780" s="487" customFormat="1"/>
    <row r="1781" s="487" customFormat="1"/>
    <row r="1782" s="487" customFormat="1"/>
    <row r="1783" s="487" customFormat="1"/>
    <row r="1784" s="487" customFormat="1"/>
    <row r="1785" s="487" customFormat="1"/>
    <row r="1786" s="487" customFormat="1"/>
    <row r="1787" s="487" customFormat="1"/>
    <row r="1788" s="487" customFormat="1"/>
    <row r="1789" s="487" customFormat="1"/>
    <row r="1790" s="487" customFormat="1"/>
    <row r="1791" s="487" customFormat="1"/>
    <row r="1792" s="487" customFormat="1"/>
    <row r="1793" s="487" customFormat="1"/>
    <row r="1794" s="487" customFormat="1"/>
    <row r="1795" s="487" customFormat="1"/>
    <row r="1796" s="487" customFormat="1"/>
    <row r="1797" s="487" customFormat="1"/>
    <row r="1798" s="487" customFormat="1"/>
    <row r="1799" s="487" customFormat="1"/>
    <row r="1800" s="487" customFormat="1"/>
    <row r="1801" s="487" customFormat="1"/>
    <row r="1802" s="487" customFormat="1"/>
    <row r="1803" s="487" customFormat="1"/>
    <row r="1804" s="487" customFormat="1"/>
    <row r="1805" s="487" customFormat="1"/>
    <row r="1806" s="487" customFormat="1"/>
    <row r="1807" s="487" customFormat="1"/>
    <row r="1808" s="487" customFormat="1"/>
    <row r="1809" s="487" customFormat="1"/>
    <row r="1810" s="487" customFormat="1"/>
    <row r="1811" s="487" customFormat="1"/>
    <row r="1812" s="487" customFormat="1"/>
    <row r="1813" s="487" customFormat="1"/>
    <row r="1814" s="487" customFormat="1"/>
    <row r="1815" s="487" customFormat="1"/>
    <row r="1816" s="487" customFormat="1"/>
    <row r="1817" s="487" customFormat="1"/>
    <row r="1818" s="487" customFormat="1"/>
    <row r="1819" s="487" customFormat="1"/>
    <row r="1820" s="487" customFormat="1"/>
    <row r="1821" s="487" customFormat="1"/>
    <row r="1822" s="487" customFormat="1"/>
    <row r="1823" s="487" customFormat="1"/>
    <row r="1824" s="487" customFormat="1"/>
    <row r="1825" s="487" customFormat="1"/>
    <row r="1826" s="487" customFormat="1"/>
    <row r="1827" s="487" customFormat="1"/>
    <row r="1828" s="487" customFormat="1"/>
    <row r="1829" s="487" customFormat="1"/>
    <row r="1830" s="487" customFormat="1"/>
    <row r="1831" s="487" customFormat="1"/>
    <row r="1832" s="487" customFormat="1"/>
    <row r="1833" s="487" customFormat="1"/>
    <row r="1834" s="487" customFormat="1"/>
    <row r="1835" s="487" customFormat="1"/>
    <row r="1836" s="487" customFormat="1"/>
    <row r="1837" s="487" customFormat="1"/>
    <row r="1838" s="487" customFormat="1"/>
    <row r="1839" s="487" customFormat="1"/>
    <row r="1840" s="487" customFormat="1"/>
    <row r="1841" s="487" customFormat="1"/>
    <row r="1842" s="487" customFormat="1"/>
    <row r="1843" s="487" customFormat="1"/>
    <row r="1844" s="487" customFormat="1"/>
    <row r="1845" s="487" customFormat="1"/>
    <row r="1846" s="487" customFormat="1"/>
    <row r="1847" s="487" customFormat="1"/>
    <row r="1848" s="487" customFormat="1"/>
    <row r="1849" s="487" customFormat="1"/>
    <row r="1850" s="487" customFormat="1"/>
    <row r="1851" s="487" customFormat="1"/>
    <row r="1852" s="487" customFormat="1"/>
    <row r="1853" s="487" customFormat="1"/>
    <row r="1854" s="487" customFormat="1"/>
    <row r="1855" s="487" customFormat="1"/>
    <row r="1856" s="487" customFormat="1"/>
    <row r="1857" s="487" customFormat="1"/>
    <row r="1858" s="487" customFormat="1"/>
    <row r="1859" s="487" customFormat="1"/>
    <row r="1860" s="487" customFormat="1"/>
    <row r="1861" s="487" customFormat="1"/>
    <row r="1862" s="487" customFormat="1"/>
    <row r="1863" s="487" customFormat="1"/>
    <row r="1864" s="487" customFormat="1"/>
    <row r="1865" s="487" customFormat="1"/>
    <row r="1866" s="487" customFormat="1"/>
    <row r="1867" s="487" customFormat="1"/>
    <row r="1868" s="487" customFormat="1"/>
    <row r="1869" s="487" customFormat="1"/>
    <row r="1870" s="487" customFormat="1"/>
    <row r="1871" s="487" customFormat="1"/>
    <row r="1872" s="487" customFormat="1"/>
    <row r="1873" s="487" customFormat="1"/>
    <row r="1874" s="487" customFormat="1"/>
    <row r="1875" s="487" customFormat="1"/>
    <row r="1876" s="487" customFormat="1"/>
    <row r="1877" s="487" customFormat="1"/>
    <row r="1878" s="487" customFormat="1"/>
    <row r="1879" s="487" customFormat="1"/>
    <row r="1880" s="487" customFormat="1"/>
    <row r="1881" s="487" customFormat="1"/>
    <row r="1882" s="487" customFormat="1"/>
    <row r="1883" s="487" customFormat="1"/>
    <row r="1884" s="487" customFormat="1"/>
    <row r="1885" s="487" customFormat="1"/>
    <row r="1886" s="487" customFormat="1"/>
    <row r="1887" s="487" customFormat="1"/>
    <row r="1888" s="487" customFormat="1"/>
    <row r="1889" s="487" customFormat="1"/>
    <row r="1890" s="487" customFormat="1"/>
    <row r="1891" s="487" customFormat="1"/>
    <row r="1892" s="487" customFormat="1"/>
    <row r="1893" s="487" customFormat="1"/>
    <row r="1894" s="487" customFormat="1"/>
    <row r="1895" s="487" customFormat="1"/>
    <row r="1896" s="487" customFormat="1"/>
    <row r="1897" s="487" customFormat="1"/>
    <row r="1898" s="487" customFormat="1"/>
    <row r="1899" s="487" customFormat="1"/>
    <row r="1900" s="487" customFormat="1"/>
    <row r="1901" s="487" customFormat="1"/>
    <row r="1902" s="487" customFormat="1"/>
    <row r="1903" s="487" customFormat="1"/>
    <row r="1904" s="487" customFormat="1"/>
    <row r="1905" s="487" customFormat="1"/>
    <row r="1906" s="487" customFormat="1"/>
    <row r="1907" s="487" customFormat="1"/>
    <row r="1908" s="487" customFormat="1"/>
    <row r="1909" s="487" customFormat="1"/>
    <row r="1910" s="487" customFormat="1"/>
    <row r="1911" s="487" customFormat="1"/>
    <row r="1912" s="487" customFormat="1"/>
    <row r="1913" s="487" customFormat="1"/>
    <row r="1914" s="487" customFormat="1"/>
    <row r="1915" s="487" customFormat="1"/>
    <row r="1916" s="487" customFormat="1"/>
    <row r="1917" s="487" customFormat="1"/>
    <row r="1918" s="487" customFormat="1"/>
    <row r="1919" s="487" customFormat="1"/>
    <row r="1920" s="487" customFormat="1"/>
    <row r="1921" s="487" customFormat="1"/>
    <row r="1922" s="487" customFormat="1"/>
    <row r="1923" s="487" customFormat="1"/>
    <row r="1924" s="487" customFormat="1"/>
    <row r="1925" s="487" customFormat="1"/>
    <row r="1926" s="487" customFormat="1"/>
    <row r="1927" s="487" customFormat="1"/>
    <row r="1928" s="487" customFormat="1"/>
    <row r="1929" s="487" customFormat="1"/>
    <row r="1930" s="487" customFormat="1"/>
    <row r="1931" s="487" customFormat="1"/>
    <row r="1932" s="487" customFormat="1"/>
    <row r="1933" s="487" customFormat="1"/>
    <row r="1934" s="487" customFormat="1"/>
    <row r="1935" s="487" customFormat="1"/>
    <row r="1936" s="487" customFormat="1"/>
    <row r="1937" s="487" customFormat="1"/>
    <row r="1938" s="487" customFormat="1"/>
    <row r="1939" s="487" customFormat="1"/>
    <row r="1940" s="487" customFormat="1"/>
    <row r="1941" s="487" customFormat="1"/>
    <row r="1942" s="487" customFormat="1"/>
    <row r="1943" s="487" customFormat="1"/>
    <row r="1944" s="487" customFormat="1"/>
    <row r="1945" s="487" customFormat="1"/>
    <row r="1946" s="487" customFormat="1"/>
    <row r="1947" s="487" customFormat="1"/>
    <row r="1948" s="487" customFormat="1"/>
    <row r="1949" s="487" customFormat="1"/>
    <row r="1950" s="487" customFormat="1"/>
    <row r="1951" s="487" customFormat="1"/>
    <row r="1952" s="487" customFormat="1"/>
    <row r="1953" s="487" customFormat="1"/>
    <row r="1954" s="487" customFormat="1"/>
    <row r="1955" s="487" customFormat="1"/>
    <row r="1956" s="487" customFormat="1"/>
    <row r="1957" s="487" customFormat="1"/>
    <row r="1958" s="487" customFormat="1"/>
    <row r="1959" s="487" customFormat="1"/>
    <row r="1960" s="487" customFormat="1"/>
    <row r="1961" s="487" customFormat="1"/>
    <row r="1962" s="487" customFormat="1"/>
    <row r="1963" s="487" customFormat="1"/>
    <row r="1964" s="487" customFormat="1"/>
    <row r="1965" s="487" customFormat="1"/>
    <row r="1966" s="487" customFormat="1"/>
    <row r="1967" s="487" customFormat="1"/>
    <row r="1968" s="487" customFormat="1"/>
    <row r="1969" s="487" customFormat="1"/>
    <row r="1970" s="487" customFormat="1"/>
    <row r="1971" s="487" customFormat="1"/>
    <row r="1972" s="487" customFormat="1"/>
    <row r="1973" s="487" customFormat="1"/>
    <row r="1974" s="487" customFormat="1"/>
    <row r="1975" s="487" customFormat="1"/>
    <row r="1976" s="487" customFormat="1"/>
    <row r="1977" s="487" customFormat="1"/>
    <row r="1978" s="487" customFormat="1"/>
    <row r="1979" s="487" customFormat="1"/>
    <row r="1980" s="487" customFormat="1"/>
    <row r="1981" s="487" customFormat="1"/>
    <row r="1982" s="487" customFormat="1"/>
    <row r="1983" s="487" customFormat="1"/>
    <row r="1984" s="487" customFormat="1"/>
    <row r="1985" s="487" customFormat="1"/>
    <row r="1986" s="487" customFormat="1"/>
    <row r="1987" s="487" customFormat="1"/>
    <row r="1988" s="487" customFormat="1"/>
    <row r="1989" s="487" customFormat="1"/>
    <row r="1990" s="487" customFormat="1"/>
    <row r="1991" s="487" customFormat="1"/>
    <row r="1992" s="487" customFormat="1"/>
    <row r="1993" s="487" customFormat="1"/>
    <row r="1994" s="487" customFormat="1"/>
    <row r="1995" s="487" customFormat="1"/>
    <row r="1996" s="487" customFormat="1"/>
    <row r="1997" s="487" customFormat="1"/>
    <row r="1998" s="487" customFormat="1"/>
    <row r="1999" s="487" customFormat="1"/>
    <row r="2000" s="487" customFormat="1"/>
    <row r="2001" s="487" customFormat="1"/>
    <row r="2002" s="487" customFormat="1"/>
    <row r="2003" s="487" customFormat="1"/>
    <row r="2004" s="487" customFormat="1"/>
    <row r="2005" s="487" customFormat="1"/>
    <row r="2006" s="487" customFormat="1"/>
    <row r="2007" s="487" customFormat="1"/>
    <row r="2008" s="487" customFormat="1"/>
    <row r="2009" s="487" customFormat="1"/>
    <row r="2010" s="487" customFormat="1"/>
    <row r="2011" s="487" customFormat="1"/>
    <row r="2012" s="487" customFormat="1"/>
    <row r="2013" s="487" customFormat="1"/>
    <row r="2014" s="487" customFormat="1"/>
    <row r="2015" s="487" customFormat="1"/>
    <row r="2016" s="487" customFormat="1"/>
    <row r="2017" s="487" customFormat="1"/>
    <row r="2018" s="487" customFormat="1"/>
    <row r="2019" s="487" customFormat="1"/>
    <row r="2020" s="487" customFormat="1"/>
    <row r="2021" s="487" customFormat="1"/>
    <row r="2022" s="487" customFormat="1"/>
    <row r="2023" s="487" customFormat="1"/>
    <row r="2024" s="487" customFormat="1"/>
    <row r="2025" s="487" customFormat="1"/>
    <row r="2026" s="487" customFormat="1"/>
    <row r="2027" s="487" customFormat="1"/>
    <row r="2028" s="487" customFormat="1"/>
    <row r="2029" s="487" customFormat="1"/>
    <row r="2030" s="487" customFormat="1"/>
    <row r="2031" s="487" customFormat="1"/>
    <row r="2032" s="487" customFormat="1"/>
    <row r="2033" s="487" customFormat="1"/>
    <row r="2034" s="487" customFormat="1"/>
    <row r="2035" s="487" customFormat="1"/>
    <row r="2036" s="487" customFormat="1"/>
    <row r="2037" s="487" customFormat="1"/>
    <row r="2038" s="487" customFormat="1"/>
    <row r="2039" s="487" customFormat="1"/>
    <row r="2040" s="487" customFormat="1"/>
    <row r="2041" s="487" customFormat="1"/>
    <row r="2042" s="487" customFormat="1"/>
    <row r="2043" s="487" customFormat="1"/>
    <row r="2044" s="487" customFormat="1"/>
    <row r="2045" s="487" customFormat="1"/>
    <row r="2046" s="487" customFormat="1"/>
    <row r="2047" s="487" customFormat="1"/>
    <row r="2048" s="487" customFormat="1"/>
    <row r="2049" s="487" customFormat="1"/>
    <row r="2050" s="487" customFormat="1"/>
    <row r="2051" s="487" customFormat="1"/>
    <row r="2052" s="487" customFormat="1"/>
    <row r="2053" s="487" customFormat="1"/>
    <row r="2054" s="487" customFormat="1"/>
    <row r="2055" s="487" customFormat="1"/>
    <row r="2056" s="487" customFormat="1"/>
    <row r="2057" s="487" customFormat="1"/>
    <row r="2058" s="487" customFormat="1"/>
    <row r="2059" s="487" customFormat="1"/>
    <row r="2060" s="487" customFormat="1"/>
    <row r="2061" s="487" customFormat="1"/>
    <row r="2062" s="487" customFormat="1"/>
    <row r="2063" s="487" customFormat="1"/>
    <row r="2064" s="487" customFormat="1"/>
    <row r="2065" s="487" customFormat="1"/>
    <row r="2066" s="487" customFormat="1"/>
    <row r="2067" s="487" customFormat="1"/>
    <row r="2068" s="487" customFormat="1"/>
    <row r="2069" s="487" customFormat="1"/>
    <row r="2070" s="487" customFormat="1"/>
    <row r="2071" s="487" customFormat="1"/>
    <row r="2072" s="487" customFormat="1"/>
    <row r="2073" s="487" customFormat="1"/>
    <row r="2074" s="487" customFormat="1"/>
    <row r="2075" s="487" customFormat="1"/>
    <row r="2076" s="487" customFormat="1"/>
    <row r="2077" s="487" customFormat="1"/>
    <row r="2078" s="487" customFormat="1"/>
    <row r="2079" s="487" customFormat="1"/>
    <row r="2080" s="487" customFormat="1"/>
    <row r="2081" s="487" customFormat="1"/>
    <row r="2082" s="487" customFormat="1"/>
    <row r="2083" s="487" customFormat="1"/>
    <row r="2084" s="487" customFormat="1"/>
    <row r="2085" s="487" customFormat="1"/>
    <row r="2086" s="487" customFormat="1"/>
    <row r="2087" s="487" customFormat="1"/>
    <row r="2088" s="487" customFormat="1"/>
    <row r="2089" s="487" customFormat="1"/>
    <row r="2090" s="487" customFormat="1"/>
    <row r="2091" s="487" customFormat="1"/>
    <row r="2092" s="487" customFormat="1"/>
    <row r="2093" s="487" customFormat="1"/>
    <row r="2094" s="487" customFormat="1"/>
    <row r="2095" s="487" customFormat="1"/>
    <row r="2096" s="487" customFormat="1"/>
    <row r="2097" s="487" customFormat="1"/>
    <row r="2098" s="487" customFormat="1"/>
    <row r="2099" s="487" customFormat="1"/>
    <row r="2100" s="487" customFormat="1"/>
    <row r="2101" s="487" customFormat="1"/>
    <row r="2102" s="487" customFormat="1"/>
    <row r="2103" s="487" customFormat="1"/>
    <row r="2104" s="487" customFormat="1"/>
    <row r="2105" s="487" customFormat="1"/>
    <row r="2106" s="487" customFormat="1"/>
    <row r="2107" s="487" customFormat="1"/>
    <row r="2108" s="487" customFormat="1"/>
    <row r="2109" s="487" customFormat="1"/>
    <row r="2110" s="487" customFormat="1"/>
    <row r="2111" s="487" customFormat="1"/>
    <row r="2112" s="487" customFormat="1"/>
    <row r="2113" s="487" customFormat="1"/>
    <row r="2114" s="487" customFormat="1"/>
    <row r="2115" s="487" customFormat="1"/>
    <row r="2116" s="487" customFormat="1"/>
    <row r="2117" s="487" customFormat="1"/>
    <row r="2118" s="487" customFormat="1"/>
    <row r="2119" s="487" customFormat="1"/>
    <row r="2120" s="487" customFormat="1"/>
    <row r="2121" s="487" customFormat="1"/>
    <row r="2122" s="487" customFormat="1"/>
    <row r="2123" s="487" customFormat="1"/>
    <row r="2124" s="487" customFormat="1"/>
    <row r="2125" s="487" customFormat="1"/>
    <row r="2126" s="487" customFormat="1"/>
    <row r="2127" s="487" customFormat="1"/>
    <row r="2128" s="487" customFormat="1"/>
    <row r="2129" s="487" customFormat="1"/>
    <row r="2130" s="487" customFormat="1"/>
    <row r="2131" s="487" customFormat="1"/>
    <row r="2132" s="487" customFormat="1"/>
    <row r="2133" s="487" customFormat="1"/>
    <row r="2134" s="487" customFormat="1"/>
    <row r="2135" s="487" customFormat="1"/>
    <row r="2136" s="487" customFormat="1"/>
    <row r="2137" s="487" customFormat="1"/>
    <row r="2138" s="487" customFormat="1"/>
    <row r="2139" s="487" customFormat="1"/>
    <row r="2140" s="487" customFormat="1"/>
    <row r="2141" s="487" customFormat="1"/>
    <row r="2142" s="487" customFormat="1"/>
    <row r="2143" s="487" customFormat="1"/>
    <row r="2144" s="487" customFormat="1"/>
    <row r="2145" s="487" customFormat="1"/>
    <row r="2146" s="487" customFormat="1"/>
    <row r="2147" s="487" customFormat="1"/>
    <row r="2148" s="487" customFormat="1"/>
    <row r="2149" s="487" customFormat="1"/>
    <row r="2150" s="487" customFormat="1"/>
    <row r="2151" s="487" customFormat="1"/>
    <row r="2152" s="487" customFormat="1"/>
    <row r="2153" s="487" customFormat="1"/>
    <row r="2154" s="487" customFormat="1"/>
    <row r="2155" s="487" customFormat="1"/>
    <row r="2156" s="487" customFormat="1"/>
    <row r="2157" s="487" customFormat="1"/>
    <row r="2158" s="487" customFormat="1"/>
    <row r="2159" s="487" customFormat="1"/>
    <row r="2160" s="487" customFormat="1"/>
    <row r="2161" s="487" customFormat="1"/>
    <row r="2162" s="487" customFormat="1"/>
    <row r="2163" s="487" customFormat="1"/>
    <row r="2164" s="487" customFormat="1"/>
    <row r="2165" s="487" customFormat="1"/>
    <row r="2166" s="487" customFormat="1"/>
    <row r="2167" s="487" customFormat="1"/>
    <row r="2168" s="487" customFormat="1"/>
    <row r="2169" s="487" customFormat="1"/>
    <row r="2170" s="487" customFormat="1"/>
    <row r="2171" s="487" customFormat="1"/>
    <row r="2172" s="487" customFormat="1"/>
    <row r="2173" s="487" customFormat="1"/>
    <row r="2174" s="487" customFormat="1"/>
    <row r="2175" s="487" customFormat="1"/>
    <row r="2176" s="487" customFormat="1"/>
    <row r="2177" s="487" customFormat="1"/>
    <row r="2178" s="487" customFormat="1"/>
    <row r="2179" s="487" customFormat="1"/>
    <row r="2180" s="487" customFormat="1"/>
    <row r="2181" s="487" customFormat="1"/>
    <row r="2182" s="487" customFormat="1"/>
    <row r="2183" s="487" customFormat="1"/>
    <row r="2184" s="487" customFormat="1"/>
    <row r="2185" s="487" customFormat="1"/>
    <row r="2186" s="487" customFormat="1"/>
    <row r="2187" s="487" customFormat="1"/>
    <row r="2188" s="487" customFormat="1"/>
    <row r="2189" s="487" customFormat="1"/>
    <row r="2190" s="487" customFormat="1"/>
    <row r="2191" s="487" customFormat="1"/>
    <row r="2192" s="487" customFormat="1"/>
    <row r="2193" s="487" customFormat="1"/>
    <row r="2194" s="487" customFormat="1"/>
    <row r="2195" s="487" customFormat="1"/>
    <row r="2196" s="487" customFormat="1"/>
    <row r="2197" s="487" customFormat="1"/>
    <row r="2198" s="487" customFormat="1"/>
    <row r="2199" s="487" customFormat="1"/>
    <row r="2200" s="487" customFormat="1"/>
    <row r="2201" s="487" customFormat="1"/>
    <row r="2202" s="487" customFormat="1"/>
    <row r="2203" s="487" customFormat="1"/>
    <row r="2204" s="487" customFormat="1"/>
    <row r="2205" s="487" customFormat="1"/>
    <row r="2206" s="487" customFormat="1"/>
    <row r="2207" s="487" customFormat="1"/>
    <row r="2208" s="487" customFormat="1"/>
    <row r="2209" s="487" customFormat="1"/>
    <row r="2210" s="487" customFormat="1"/>
    <row r="2211" s="487" customFormat="1"/>
    <row r="2212" s="487" customFormat="1"/>
    <row r="2213" s="487" customFormat="1"/>
    <row r="2214" s="487" customFormat="1"/>
    <row r="2215" s="487" customFormat="1"/>
    <row r="2216" s="487" customFormat="1"/>
    <row r="2217" s="487" customFormat="1"/>
    <row r="2218" s="487" customFormat="1"/>
    <row r="2219" s="487" customFormat="1"/>
    <row r="2220" s="487" customFormat="1"/>
    <row r="2221" s="487" customFormat="1"/>
    <row r="2222" s="487" customFormat="1"/>
    <row r="2223" s="487" customFormat="1"/>
    <row r="2224" s="487" customFormat="1"/>
    <row r="2225" s="487" customFormat="1"/>
    <row r="2226" s="487" customFormat="1"/>
    <row r="2227" s="487" customFormat="1"/>
    <row r="2228" s="487" customFormat="1"/>
    <row r="2229" s="487" customFormat="1"/>
    <row r="2230" s="487" customFormat="1"/>
    <row r="2231" s="487" customFormat="1"/>
    <row r="2232" s="487" customFormat="1"/>
    <row r="2233" s="487" customFormat="1"/>
    <row r="2234" s="487" customFormat="1"/>
    <row r="2235" s="487" customFormat="1"/>
    <row r="2236" s="487" customFormat="1"/>
    <row r="2237" s="487" customFormat="1"/>
    <row r="2238" s="487" customFormat="1"/>
    <row r="2239" s="487" customFormat="1"/>
    <row r="2240" s="487" customFormat="1"/>
    <row r="2241" s="487" customFormat="1"/>
    <row r="2242" s="487" customFormat="1"/>
    <row r="2243" s="487" customFormat="1"/>
    <row r="2244" s="487" customFormat="1"/>
    <row r="2245" s="487" customFormat="1"/>
    <row r="2246" s="487" customFormat="1"/>
    <row r="2247" s="487" customFormat="1"/>
    <row r="2248" s="487" customFormat="1"/>
    <row r="2249" s="487" customFormat="1"/>
    <row r="2250" s="487" customFormat="1"/>
    <row r="2251" s="487" customFormat="1"/>
    <row r="2252" s="487" customFormat="1"/>
    <row r="2253" s="487" customFormat="1"/>
    <row r="2254" s="487" customFormat="1"/>
    <row r="2255" s="487" customFormat="1"/>
    <row r="2256" s="487" customFormat="1"/>
    <row r="2257" s="487" customFormat="1"/>
    <row r="2258" s="487" customFormat="1"/>
    <row r="2259" s="487" customFormat="1"/>
    <row r="2260" s="487" customFormat="1"/>
    <row r="2261" s="487" customFormat="1"/>
    <row r="2262" s="487" customFormat="1"/>
    <row r="2263" s="487" customFormat="1"/>
    <row r="2264" s="487" customFormat="1"/>
    <row r="2265" s="487" customFormat="1"/>
    <row r="2266" s="487" customFormat="1"/>
    <row r="2267" s="487" customFormat="1"/>
    <row r="2268" s="487" customFormat="1"/>
    <row r="2269" s="487" customFormat="1"/>
    <row r="2270" s="487" customFormat="1"/>
    <row r="2271" s="487" customFormat="1"/>
    <row r="2272" s="487" customFormat="1"/>
    <row r="2273" s="487" customFormat="1"/>
    <row r="2274" s="487" customFormat="1"/>
    <row r="2275" s="487" customFormat="1"/>
    <row r="2276" s="487" customFormat="1"/>
    <row r="2277" s="487" customFormat="1"/>
    <row r="2278" s="487" customFormat="1"/>
    <row r="2279" s="487" customFormat="1"/>
    <row r="2280" s="487" customFormat="1"/>
    <row r="2281" s="487" customFormat="1"/>
    <row r="2282" s="487" customFormat="1"/>
    <row r="2283" s="487" customFormat="1"/>
    <row r="2284" s="487" customFormat="1"/>
    <row r="2285" s="487" customFormat="1"/>
    <row r="2286" s="487" customFormat="1"/>
    <row r="2287" s="487" customFormat="1"/>
    <row r="2288" s="487" customFormat="1"/>
    <row r="2289" s="487" customFormat="1"/>
    <row r="2290" s="487" customFormat="1"/>
    <row r="2291" s="487" customFormat="1"/>
    <row r="2292" s="487" customFormat="1"/>
    <row r="2293" s="487" customFormat="1"/>
    <row r="2294" s="487" customFormat="1"/>
    <row r="2295" s="487" customFormat="1"/>
    <row r="2296" s="487" customFormat="1"/>
    <row r="2297" s="487" customFormat="1"/>
    <row r="2298" s="487" customFormat="1"/>
    <row r="2299" s="487" customFormat="1"/>
    <row r="2300" s="487" customFormat="1"/>
    <row r="2301" s="487" customFormat="1"/>
    <row r="2302" s="487" customFormat="1"/>
    <row r="2303" s="487" customFormat="1"/>
    <row r="2304" s="487" customFormat="1"/>
    <row r="2305" s="487" customFormat="1"/>
    <row r="2306" s="487" customFormat="1"/>
    <row r="2307" s="487" customFormat="1"/>
    <row r="2308" s="487" customFormat="1"/>
    <row r="2309" s="487" customFormat="1"/>
    <row r="2310" s="487" customFormat="1"/>
    <row r="2311" s="487" customFormat="1"/>
    <row r="2312" s="487" customFormat="1"/>
    <row r="2313" s="487" customFormat="1"/>
    <row r="2314" s="487" customFormat="1"/>
    <row r="2315" s="487" customFormat="1"/>
    <row r="2316" s="487" customFormat="1"/>
    <row r="2317" s="487" customFormat="1"/>
    <row r="2318" s="487" customFormat="1"/>
    <row r="2319" s="487" customFormat="1"/>
    <row r="2320" s="487" customFormat="1"/>
    <row r="2321" s="487" customFormat="1"/>
    <row r="2322" s="487" customFormat="1"/>
    <row r="2323" s="487" customFormat="1"/>
    <row r="2324" s="487" customFormat="1"/>
    <row r="2325" s="487" customFormat="1"/>
    <row r="2326" s="487" customFormat="1"/>
    <row r="2327" s="487" customFormat="1"/>
    <row r="2328" s="487" customFormat="1"/>
    <row r="2329" s="487" customFormat="1"/>
    <row r="2330" s="487" customFormat="1"/>
    <row r="2331" s="487" customFormat="1"/>
    <row r="2332" s="487" customFormat="1"/>
    <row r="2333" s="487" customFormat="1"/>
    <row r="2334" s="487" customFormat="1"/>
    <row r="2335" s="487" customFormat="1"/>
    <row r="2336" s="487" customFormat="1"/>
    <row r="2337" s="487" customFormat="1"/>
    <row r="2338" s="487" customFormat="1"/>
    <row r="2339" s="487" customFormat="1"/>
    <row r="2340" s="487" customFormat="1"/>
    <row r="2341" s="487" customFormat="1"/>
    <row r="2342" s="487" customFormat="1"/>
    <row r="2343" s="487" customFormat="1"/>
    <row r="2344" s="487" customFormat="1"/>
    <row r="2345" s="487" customFormat="1"/>
    <row r="2346" s="487" customFormat="1"/>
    <row r="2347" s="487" customFormat="1"/>
    <row r="2348" s="487" customFormat="1"/>
    <row r="2349" s="487" customFormat="1"/>
    <row r="2350" s="487" customFormat="1"/>
    <row r="2351" s="487" customFormat="1"/>
    <row r="2352" s="487" customFormat="1"/>
    <row r="2353" s="487" customFormat="1"/>
    <row r="2354" s="487" customFormat="1"/>
    <row r="2355" s="487" customFormat="1"/>
    <row r="2356" s="487" customFormat="1"/>
    <row r="2357" s="487" customFormat="1"/>
    <row r="2358" s="487" customFormat="1"/>
    <row r="2359" s="487" customFormat="1"/>
    <row r="2360" s="487" customFormat="1"/>
    <row r="2361" s="487" customFormat="1"/>
    <row r="2362" s="487" customFormat="1"/>
    <row r="2363" s="487" customFormat="1"/>
    <row r="2364" s="487" customFormat="1"/>
    <row r="2365" s="487" customFormat="1"/>
    <row r="2366" s="487" customFormat="1"/>
    <row r="2367" s="487" customFormat="1"/>
    <row r="2368" s="487" customFormat="1"/>
    <row r="2369" s="487" customFormat="1"/>
    <row r="2370" s="487" customFormat="1"/>
    <row r="2371" s="487" customFormat="1"/>
    <row r="2372" s="487" customFormat="1"/>
    <row r="2373" s="487" customFormat="1"/>
    <row r="2374" s="487" customFormat="1"/>
    <row r="2375" s="487" customFormat="1"/>
    <row r="2376" s="487" customFormat="1"/>
    <row r="2377" s="487" customFormat="1"/>
    <row r="2378" s="487" customFormat="1"/>
    <row r="2379" s="487" customFormat="1"/>
    <row r="2380" s="487" customFormat="1"/>
    <row r="2381" s="487" customFormat="1"/>
    <row r="2382" s="487" customFormat="1"/>
    <row r="2383" s="487" customFormat="1"/>
    <row r="2384" s="487" customFormat="1"/>
    <row r="2385" s="487" customFormat="1"/>
    <row r="2386" s="487" customFormat="1"/>
    <row r="2387" s="487" customFormat="1"/>
    <row r="2388" s="487" customFormat="1"/>
    <row r="2389" s="487" customFormat="1"/>
    <row r="2390" s="487" customFormat="1"/>
    <row r="2391" s="487" customFormat="1"/>
    <row r="2392" s="487" customFormat="1"/>
    <row r="2393" s="487" customFormat="1"/>
    <row r="2394" s="487" customFormat="1"/>
    <row r="2395" s="487" customFormat="1"/>
    <row r="2396" s="487" customFormat="1"/>
    <row r="2397" s="487" customFormat="1"/>
    <row r="2398" s="487" customFormat="1"/>
    <row r="2399" s="487" customFormat="1"/>
    <row r="2400" s="487" customFormat="1"/>
    <row r="2401" s="487" customFormat="1"/>
    <row r="2402" s="487" customFormat="1"/>
    <row r="2403" s="487" customFormat="1"/>
    <row r="2404" s="487" customFormat="1"/>
    <row r="2405" s="487" customFormat="1"/>
    <row r="2406" s="487" customFormat="1"/>
    <row r="2407" s="487" customFormat="1"/>
    <row r="2408" s="487" customFormat="1"/>
    <row r="2409" s="487" customFormat="1"/>
    <row r="2410" s="487" customFormat="1"/>
    <row r="2411" s="487" customFormat="1"/>
    <row r="2412" s="487" customFormat="1"/>
    <row r="2413" s="487" customFormat="1"/>
    <row r="2414" s="487" customFormat="1"/>
    <row r="2415" s="487" customFormat="1"/>
    <row r="2416" s="487" customFormat="1"/>
    <row r="2417" s="487" customFormat="1"/>
    <row r="2418" s="487" customFormat="1"/>
    <row r="2419" s="487" customFormat="1"/>
    <row r="2420" s="487" customFormat="1"/>
    <row r="2421" s="487" customFormat="1"/>
    <row r="2422" s="487" customFormat="1"/>
    <row r="2423" s="487" customFormat="1"/>
    <row r="2424" s="487" customFormat="1"/>
    <row r="2425" s="487" customFormat="1"/>
    <row r="2426" s="487" customFormat="1"/>
    <row r="2427" s="487" customFormat="1"/>
    <row r="2428" s="487" customFormat="1"/>
    <row r="2429" s="487" customFormat="1"/>
    <row r="2430" s="487" customFormat="1"/>
    <row r="2431" s="487" customFormat="1"/>
    <row r="2432" s="487" customFormat="1"/>
    <row r="2433" s="487" customFormat="1"/>
    <row r="2434" s="487" customFormat="1"/>
    <row r="2435" s="487" customFormat="1"/>
    <row r="2436" s="487" customFormat="1"/>
    <row r="2437" s="487" customFormat="1"/>
    <row r="2438" s="487" customFormat="1"/>
    <row r="2439" s="487" customFormat="1"/>
    <row r="2440" s="487" customFormat="1"/>
    <row r="2441" s="487" customFormat="1"/>
    <row r="2442" s="487" customFormat="1"/>
    <row r="2443" s="487" customFormat="1"/>
    <row r="2444" s="487" customFormat="1"/>
    <row r="2445" s="487" customFormat="1"/>
    <row r="2446" s="487" customFormat="1"/>
    <row r="2447" s="487" customFormat="1"/>
    <row r="2448" s="487" customFormat="1"/>
    <row r="2449" s="487" customFormat="1"/>
    <row r="2450" s="487" customFormat="1"/>
    <row r="2451" s="487" customFormat="1"/>
    <row r="2452" s="487" customFormat="1"/>
    <row r="2453" s="487" customFormat="1"/>
    <row r="2454" s="487" customFormat="1"/>
    <row r="2455" s="487" customFormat="1"/>
    <row r="2456" s="487" customFormat="1"/>
    <row r="2457" s="487" customFormat="1"/>
    <row r="2458" s="487" customFormat="1"/>
    <row r="2459" s="487" customFormat="1"/>
    <row r="2460" s="487" customFormat="1"/>
    <row r="2461" s="487" customFormat="1"/>
    <row r="2462" s="487" customFormat="1"/>
    <row r="2463" s="487" customFormat="1"/>
    <row r="2464" s="487" customFormat="1"/>
    <row r="2465" s="487" customFormat="1"/>
    <row r="2466" s="487" customFormat="1"/>
    <row r="2467" s="487" customFormat="1"/>
    <row r="2468" s="487" customFormat="1"/>
    <row r="2469" s="487" customFormat="1"/>
    <row r="2470" s="487" customFormat="1"/>
    <row r="2471" s="487" customFormat="1"/>
    <row r="2472" s="487" customFormat="1"/>
    <row r="2473" s="487" customFormat="1"/>
    <row r="2474" s="487" customFormat="1"/>
    <row r="2475" s="487" customFormat="1"/>
    <row r="2476" s="487" customFormat="1"/>
    <row r="2477" s="487" customFormat="1"/>
    <row r="2478" s="487" customFormat="1"/>
    <row r="2479" s="487" customFormat="1"/>
    <row r="2480" s="487" customFormat="1"/>
    <row r="2481" s="487" customFormat="1"/>
    <row r="2482" s="487" customFormat="1"/>
    <row r="2483" s="487" customFormat="1"/>
    <row r="2484" s="487" customFormat="1"/>
    <row r="2485" s="487" customFormat="1"/>
    <row r="2486" s="487" customFormat="1"/>
    <row r="2487" s="487" customFormat="1"/>
    <row r="2488" s="487" customFormat="1"/>
    <row r="2489" s="487" customFormat="1"/>
    <row r="2490" s="487" customFormat="1"/>
    <row r="2491" s="487" customFormat="1"/>
    <row r="2492" s="487" customFormat="1"/>
    <row r="2493" s="487" customFormat="1"/>
    <row r="2494" s="487" customFormat="1"/>
    <row r="2495" s="487" customFormat="1"/>
    <row r="2496" s="487" customFormat="1"/>
    <row r="2497" s="487" customFormat="1"/>
    <row r="2498" s="487" customFormat="1"/>
    <row r="2499" s="487" customFormat="1"/>
    <row r="2500" s="487" customFormat="1"/>
    <row r="2501" s="487" customFormat="1"/>
    <row r="2502" s="487" customFormat="1"/>
    <row r="2503" s="487" customFormat="1"/>
    <row r="2504" s="487" customFormat="1"/>
    <row r="2505" s="487" customFormat="1"/>
    <row r="2506" s="487" customFormat="1"/>
    <row r="2507" s="487" customFormat="1"/>
    <row r="2508" s="487" customFormat="1"/>
    <row r="2509" s="487" customFormat="1"/>
    <row r="2510" s="487" customFormat="1"/>
    <row r="2511" s="487" customFormat="1"/>
    <row r="2512" s="487" customFormat="1"/>
    <row r="2513" s="487" customFormat="1"/>
    <row r="2514" s="487" customFormat="1"/>
    <row r="2515" s="487" customFormat="1"/>
    <row r="2516" s="487" customFormat="1"/>
    <row r="2517" s="487" customFormat="1"/>
    <row r="2518" s="487" customFormat="1"/>
    <row r="2519" s="487" customFormat="1"/>
    <row r="2520" s="487" customFormat="1"/>
    <row r="2521" s="487" customFormat="1"/>
    <row r="2522" s="487" customFormat="1"/>
    <row r="2523" s="487" customFormat="1"/>
    <row r="2524" s="487" customFormat="1"/>
    <row r="2525" s="487" customFormat="1"/>
    <row r="2526" s="487" customFormat="1"/>
    <row r="2527" s="487" customFormat="1"/>
    <row r="2528" s="487" customFormat="1"/>
    <row r="2529" s="487" customFormat="1"/>
    <row r="2530" s="487" customFormat="1"/>
    <row r="2531" s="487" customFormat="1"/>
    <row r="2532" s="487" customFormat="1"/>
    <row r="2533" s="487" customFormat="1"/>
    <row r="2534" s="487" customFormat="1"/>
    <row r="2535" s="487" customFormat="1"/>
    <row r="2536" s="487" customFormat="1"/>
    <row r="2537" s="487" customFormat="1"/>
    <row r="2538" s="487" customFormat="1"/>
    <row r="2539" s="487" customFormat="1"/>
    <row r="2540" s="487" customFormat="1"/>
    <row r="2541" s="487" customFormat="1"/>
    <row r="2542" s="487" customFormat="1"/>
    <row r="2543" s="487" customFormat="1"/>
    <row r="2544" s="487" customFormat="1"/>
    <row r="2545" s="487" customFormat="1"/>
    <row r="2546" s="487" customFormat="1"/>
    <row r="2547" s="487" customFormat="1"/>
    <row r="2548" s="487" customFormat="1"/>
    <row r="2549" s="487" customFormat="1"/>
    <row r="2550" s="487" customFormat="1"/>
    <row r="2551" s="487" customFormat="1"/>
    <row r="2552" s="487" customFormat="1"/>
    <row r="2553" s="487" customFormat="1"/>
    <row r="2554" s="487" customFormat="1"/>
    <row r="2555" s="487" customFormat="1"/>
    <row r="2556" s="487" customFormat="1"/>
    <row r="2557" s="487" customFormat="1"/>
    <row r="2558" s="487" customFormat="1"/>
    <row r="2559" s="487" customFormat="1"/>
    <row r="2560" s="487" customFormat="1"/>
    <row r="2561" s="487" customFormat="1"/>
    <row r="2562" s="487" customFormat="1"/>
    <row r="2563" s="487" customFormat="1"/>
    <row r="2564" s="487" customFormat="1"/>
    <row r="2565" s="487" customFormat="1"/>
    <row r="2566" s="487" customFormat="1"/>
    <row r="2567" s="487" customFormat="1"/>
    <row r="2568" s="487" customFormat="1"/>
    <row r="2569" s="487" customFormat="1"/>
    <row r="2570" s="487" customFormat="1"/>
    <row r="2571" s="487" customFormat="1"/>
    <row r="2572" s="487" customFormat="1"/>
    <row r="2573" s="487" customFormat="1"/>
    <row r="2574" s="487" customFormat="1"/>
    <row r="2575" s="487" customFormat="1"/>
    <row r="2576" s="487" customFormat="1"/>
    <row r="2577" s="487" customFormat="1"/>
    <row r="2578" s="487" customFormat="1"/>
    <row r="2579" s="487" customFormat="1"/>
    <row r="2580" s="487" customFormat="1"/>
    <row r="2581" s="487" customFormat="1"/>
    <row r="2582" s="487" customFormat="1"/>
    <row r="2583" s="487" customFormat="1"/>
    <row r="2584" s="487" customFormat="1"/>
    <row r="2585" s="487" customFormat="1"/>
    <row r="2586" s="487" customFormat="1"/>
    <row r="2587" s="487" customFormat="1"/>
    <row r="2588" s="487" customFormat="1"/>
    <row r="2589" s="487" customFormat="1"/>
    <row r="2590" s="487" customFormat="1"/>
    <row r="2591" s="487" customFormat="1"/>
    <row r="2592" s="487" customFormat="1"/>
    <row r="2593" s="487" customFormat="1"/>
    <row r="2594" s="487" customFormat="1"/>
    <row r="2595" s="487" customFormat="1"/>
    <row r="2596" s="487" customFormat="1"/>
    <row r="2597" s="487" customFormat="1"/>
    <row r="2598" s="487" customFormat="1"/>
    <row r="2599" s="487" customFormat="1"/>
    <row r="2600" s="487" customFormat="1"/>
    <row r="2601" s="487" customFormat="1"/>
    <row r="2602" s="487" customFormat="1"/>
    <row r="2603" s="487" customFormat="1"/>
    <row r="2604" s="487" customFormat="1"/>
    <row r="2605" s="487" customFormat="1"/>
    <row r="2606" s="487" customFormat="1"/>
    <row r="2607" s="487" customFormat="1"/>
    <row r="2608" s="487" customFormat="1"/>
    <row r="2609" s="487" customFormat="1"/>
    <row r="2610" s="487" customFormat="1"/>
    <row r="2611" s="487" customFormat="1"/>
    <row r="2612" s="487" customFormat="1"/>
    <row r="2613" s="487" customFormat="1"/>
    <row r="2614" s="487" customFormat="1"/>
    <row r="2615" s="487" customFormat="1"/>
    <row r="2616" s="487" customFormat="1"/>
    <row r="2617" s="487" customFormat="1"/>
    <row r="2618" s="487" customFormat="1"/>
    <row r="2619" s="487" customFormat="1"/>
    <row r="2620" s="487" customFormat="1"/>
    <row r="2621" s="487" customFormat="1"/>
    <row r="2622" s="487" customFormat="1"/>
    <row r="2623" s="487" customFormat="1"/>
    <row r="2624" s="487" customFormat="1"/>
    <row r="2625" s="487" customFormat="1"/>
    <row r="2626" s="487" customFormat="1"/>
    <row r="2627" s="487" customFormat="1"/>
    <row r="2628" s="487" customFormat="1"/>
    <row r="2629" s="487" customFormat="1"/>
    <row r="2630" s="487" customFormat="1"/>
    <row r="2631" s="487" customFormat="1"/>
    <row r="2632" s="487" customFormat="1"/>
    <row r="2633" s="487" customFormat="1"/>
    <row r="2634" s="487" customFormat="1"/>
    <row r="2635" s="487" customFormat="1"/>
    <row r="2636" s="487" customFormat="1"/>
    <row r="2637" s="487" customFormat="1"/>
    <row r="2638" s="487" customFormat="1"/>
    <row r="2639" s="487" customFormat="1"/>
    <row r="2640" s="487" customFormat="1"/>
    <row r="2641" s="487" customFormat="1"/>
    <row r="2642" s="487" customFormat="1"/>
    <row r="2643" s="487" customFormat="1"/>
    <row r="2644" s="487" customFormat="1"/>
    <row r="2645" s="487" customFormat="1"/>
    <row r="2646" s="487" customFormat="1"/>
    <row r="2647" s="487" customFormat="1"/>
    <row r="2648" s="487" customFormat="1"/>
    <row r="2649" s="487" customFormat="1"/>
    <row r="2650" s="487" customFormat="1"/>
    <row r="2651" s="487" customFormat="1"/>
    <row r="2652" s="487" customFormat="1"/>
    <row r="2653" s="487" customFormat="1"/>
    <row r="2654" s="487" customFormat="1"/>
    <row r="2655" s="487" customFormat="1"/>
    <row r="2656" s="487" customFormat="1"/>
    <row r="2657" s="487" customFormat="1"/>
    <row r="2658" s="487" customFormat="1"/>
    <row r="2659" s="487" customFormat="1"/>
    <row r="2660" s="487" customFormat="1"/>
    <row r="2661" s="487" customFormat="1"/>
    <row r="2662" s="487" customFormat="1"/>
    <row r="2663" s="487" customFormat="1"/>
    <row r="2664" s="487" customFormat="1"/>
    <row r="2665" s="487" customFormat="1"/>
    <row r="2666" s="487" customFormat="1"/>
    <row r="2667" s="487" customFormat="1"/>
    <row r="2668" s="487" customFormat="1"/>
    <row r="2669" s="487" customFormat="1"/>
    <row r="2670" s="487" customFormat="1"/>
    <row r="2671" s="487" customFormat="1"/>
    <row r="2672" s="487" customFormat="1"/>
    <row r="2673" s="487" customFormat="1"/>
    <row r="2674" s="487" customFormat="1"/>
    <row r="2675" s="487" customFormat="1"/>
    <row r="2676" s="487" customFormat="1"/>
    <row r="2677" s="487" customFormat="1"/>
    <row r="2678" s="487" customFormat="1"/>
    <row r="2679" s="487" customFormat="1"/>
    <row r="2680" s="487" customFormat="1"/>
    <row r="2681" s="487" customFormat="1"/>
    <row r="2682" s="487" customFormat="1"/>
    <row r="2683" s="487" customFormat="1"/>
    <row r="2684" s="487" customFormat="1"/>
    <row r="2685" s="487" customFormat="1"/>
    <row r="2686" s="487" customFormat="1"/>
    <row r="2687" s="487" customFormat="1"/>
    <row r="2688" s="487" customFormat="1"/>
    <row r="2689" s="487" customFormat="1"/>
    <row r="2690" s="487" customFormat="1"/>
    <row r="2691" s="487" customFormat="1"/>
    <row r="2692" s="487" customFormat="1"/>
    <row r="2693" s="487" customFormat="1"/>
    <row r="2694" s="487" customFormat="1"/>
    <row r="2695" s="487" customFormat="1"/>
    <row r="2696" s="487" customFormat="1"/>
    <row r="2697" s="487" customFormat="1"/>
    <row r="2698" s="487" customFormat="1"/>
    <row r="2699" s="487" customFormat="1"/>
    <row r="2700" s="487" customFormat="1"/>
    <row r="2701" s="487" customFormat="1"/>
    <row r="2702" s="487" customFormat="1"/>
    <row r="2703" s="487" customFormat="1"/>
    <row r="2704" s="487" customFormat="1"/>
    <row r="2705" s="487" customFormat="1"/>
    <row r="2706" s="487" customFormat="1"/>
    <row r="2707" s="487" customFormat="1"/>
    <row r="2708" s="487" customFormat="1"/>
    <row r="2709" s="487" customFormat="1"/>
    <row r="2710" s="487" customFormat="1"/>
    <row r="2711" s="487" customFormat="1"/>
    <row r="2712" s="487" customFormat="1"/>
    <row r="2713" s="487" customFormat="1"/>
    <row r="2714" s="487" customFormat="1"/>
    <row r="2715" s="487" customFormat="1"/>
    <row r="2716" s="487" customFormat="1"/>
    <row r="2717" s="487" customFormat="1"/>
    <row r="2718" s="487" customFormat="1"/>
    <row r="2719" s="487" customFormat="1"/>
    <row r="2720" s="487" customFormat="1"/>
    <row r="2721" s="487" customFormat="1"/>
    <row r="2722" s="487" customFormat="1"/>
    <row r="2723" s="487" customFormat="1"/>
    <row r="2724" s="487" customFormat="1"/>
    <row r="2725" s="487" customFormat="1"/>
    <row r="2726" s="487" customFormat="1"/>
    <row r="2727" s="487" customFormat="1"/>
    <row r="2728" s="487" customFormat="1"/>
    <row r="2729" s="487" customFormat="1"/>
    <row r="2730" s="487" customFormat="1"/>
    <row r="2731" s="487" customFormat="1"/>
    <row r="2732" s="487" customFormat="1"/>
    <row r="2733" s="487" customFormat="1"/>
    <row r="2734" s="487" customFormat="1"/>
    <row r="2735" s="487" customFormat="1"/>
    <row r="2736" s="487" customFormat="1"/>
    <row r="2737" s="487" customFormat="1"/>
    <row r="2738" s="487" customFormat="1"/>
    <row r="2739" s="487" customFormat="1"/>
    <row r="2740" s="487" customFormat="1"/>
    <row r="2741" s="487" customFormat="1"/>
    <row r="2742" s="487" customFormat="1"/>
    <row r="2743" s="487" customFormat="1"/>
    <row r="2744" s="487" customFormat="1"/>
    <row r="2745" s="487" customFormat="1"/>
    <row r="2746" s="487" customFormat="1"/>
    <row r="2747" s="487" customFormat="1"/>
    <row r="2748" s="487" customFormat="1"/>
    <row r="2749" s="487" customFormat="1"/>
    <row r="2750" s="487" customFormat="1"/>
    <row r="2751" s="487" customFormat="1"/>
    <row r="2752" s="487" customFormat="1"/>
    <row r="2753" s="487" customFormat="1"/>
    <row r="2754" s="487" customFormat="1"/>
    <row r="2755" s="487" customFormat="1"/>
    <row r="2756" s="487" customFormat="1"/>
    <row r="2757" s="487" customFormat="1"/>
    <row r="2758" s="487" customFormat="1"/>
    <row r="2759" s="487" customFormat="1"/>
    <row r="2760" s="487" customFormat="1"/>
    <row r="2761" s="487" customFormat="1"/>
    <row r="2762" s="487" customFormat="1"/>
    <row r="2763" s="487" customFormat="1"/>
    <row r="2764" s="487" customFormat="1"/>
    <row r="2765" s="487" customFormat="1"/>
    <row r="2766" s="487" customFormat="1"/>
    <row r="2767" s="487" customFormat="1"/>
    <row r="2768" s="487" customFormat="1"/>
    <row r="2769" s="487" customFormat="1"/>
    <row r="2770" s="487" customFormat="1"/>
    <row r="2771" s="487" customFormat="1"/>
    <row r="2772" s="487" customFormat="1"/>
    <row r="2773" s="487" customFormat="1"/>
    <row r="2774" s="487" customFormat="1"/>
    <row r="2775" s="487" customFormat="1"/>
    <row r="2776" s="487" customFormat="1"/>
    <row r="2777" s="487" customFormat="1"/>
    <row r="2778" s="487" customFormat="1"/>
    <row r="2779" s="487" customFormat="1"/>
    <row r="2780" s="487" customFormat="1"/>
    <row r="2781" s="487" customFormat="1"/>
    <row r="2782" s="487" customFormat="1"/>
    <row r="2783" s="487" customFormat="1"/>
    <row r="2784" s="487" customFormat="1"/>
    <row r="2785" s="487" customFormat="1"/>
    <row r="2786" s="487" customFormat="1"/>
    <row r="2787" s="487" customFormat="1"/>
    <row r="2788" s="487" customFormat="1"/>
    <row r="2789" s="487" customFormat="1"/>
    <row r="2790" s="487" customFormat="1"/>
    <row r="2791" s="487" customFormat="1"/>
    <row r="2792" s="487" customFormat="1"/>
    <row r="2793" s="487" customFormat="1"/>
    <row r="2794" s="487" customFormat="1"/>
    <row r="2795" s="487" customFormat="1"/>
    <row r="2796" s="487" customFormat="1"/>
    <row r="2797" s="487" customFormat="1"/>
    <row r="2798" s="487" customFormat="1"/>
    <row r="2799" s="487" customFormat="1"/>
    <row r="2800" s="487" customFormat="1"/>
    <row r="2801" s="487" customFormat="1"/>
    <row r="2802" s="487" customFormat="1"/>
    <row r="2803" s="487" customFormat="1"/>
    <row r="2804" s="487" customFormat="1"/>
    <row r="2805" s="487" customFormat="1"/>
    <row r="2806" s="487" customFormat="1"/>
    <row r="2807" s="487" customFormat="1"/>
    <row r="2808" s="487" customFormat="1"/>
    <row r="2809" s="487" customFormat="1"/>
    <row r="2810" s="487" customFormat="1"/>
    <row r="2811" s="487" customFormat="1"/>
    <row r="2812" s="487" customFormat="1"/>
    <row r="2813" s="487" customFormat="1"/>
    <row r="2814" s="487" customFormat="1"/>
    <row r="2815" s="487" customFormat="1"/>
    <row r="2816" s="487" customFormat="1"/>
    <row r="2817" s="487" customFormat="1"/>
    <row r="2818" s="487" customFormat="1"/>
    <row r="2819" s="487" customFormat="1"/>
    <row r="2820" s="487" customFormat="1"/>
    <row r="2821" s="487" customFormat="1"/>
    <row r="2822" s="487" customFormat="1"/>
    <row r="2823" s="487" customFormat="1"/>
    <row r="2824" s="487" customFormat="1"/>
    <row r="2825" s="487" customFormat="1"/>
    <row r="2826" s="487" customFormat="1"/>
    <row r="2827" s="487" customFormat="1"/>
    <row r="2828" s="487" customFormat="1"/>
    <row r="2829" s="487" customFormat="1"/>
    <row r="2830" s="487" customFormat="1"/>
    <row r="2831" s="487" customFormat="1"/>
    <row r="2832" s="487" customFormat="1"/>
    <row r="2833" s="487" customFormat="1"/>
    <row r="2834" s="487" customFormat="1"/>
    <row r="2835" s="487" customFormat="1"/>
    <row r="2836" s="487" customFormat="1"/>
    <row r="2837" s="487" customFormat="1"/>
    <row r="2838" s="487" customFormat="1"/>
    <row r="2839" s="487" customFormat="1"/>
    <row r="2840" s="487" customFormat="1"/>
    <row r="2841" s="487" customFormat="1"/>
    <row r="2842" s="487" customFormat="1"/>
    <row r="2843" s="487" customFormat="1"/>
    <row r="2844" s="487" customFormat="1"/>
    <row r="2845" s="487" customFormat="1"/>
    <row r="2846" s="487" customFormat="1"/>
    <row r="2847" s="487" customFormat="1"/>
    <row r="2848" s="487" customFormat="1"/>
    <row r="2849" s="487" customFormat="1"/>
    <row r="2850" s="487" customFormat="1"/>
    <row r="2851" s="487" customFormat="1"/>
    <row r="2852" s="487" customFormat="1"/>
    <row r="2853" s="487" customFormat="1"/>
    <row r="2854" s="487" customFormat="1"/>
    <row r="2855" s="487" customFormat="1"/>
    <row r="2856" s="487" customFormat="1"/>
    <row r="2857" s="487" customFormat="1"/>
    <row r="2858" s="487" customFormat="1"/>
    <row r="2859" s="487" customFormat="1"/>
    <row r="2860" s="487" customFormat="1"/>
    <row r="2861" s="487" customFormat="1"/>
    <row r="2862" s="487" customFormat="1"/>
    <row r="2863" s="487" customFormat="1"/>
    <row r="2864" s="487" customFormat="1"/>
    <row r="2865" s="487" customFormat="1"/>
    <row r="2866" s="487" customFormat="1"/>
    <row r="2867" s="487" customFormat="1"/>
    <row r="2868" s="487" customFormat="1"/>
    <row r="2869" s="487" customFormat="1"/>
    <row r="2870" s="487" customFormat="1"/>
    <row r="2871" s="487" customFormat="1"/>
    <row r="2872" s="487" customFormat="1"/>
    <row r="2873" s="487" customFormat="1"/>
    <row r="2874" s="487" customFormat="1"/>
    <row r="2875" s="487" customFormat="1"/>
    <row r="2876" s="487" customFormat="1"/>
    <row r="2877" s="487" customFormat="1"/>
    <row r="2878" s="487" customFormat="1"/>
    <row r="2879" s="487" customFormat="1"/>
    <row r="2880" s="487" customFormat="1"/>
    <row r="2881" s="487" customFormat="1"/>
    <row r="2882" s="487" customFormat="1"/>
    <row r="2883" s="487" customFormat="1"/>
    <row r="2884" s="487" customFormat="1"/>
    <row r="2885" s="487" customFormat="1"/>
    <row r="2886" s="487" customFormat="1"/>
    <row r="2887" s="487" customFormat="1"/>
    <row r="2888" s="487" customFormat="1"/>
    <row r="2889" s="487" customFormat="1"/>
    <row r="2890" s="487" customFormat="1"/>
    <row r="2891" s="487" customFormat="1"/>
    <row r="2892" s="487" customFormat="1"/>
    <row r="2893" s="487" customFormat="1"/>
    <row r="2894" s="487" customFormat="1"/>
    <row r="2895" s="487" customFormat="1"/>
    <row r="2896" s="487" customFormat="1"/>
    <row r="2897" s="487" customFormat="1"/>
    <row r="2898" s="487" customFormat="1"/>
    <row r="2899" s="487" customFormat="1"/>
    <row r="2900" s="487" customFormat="1"/>
    <row r="2901" s="487" customFormat="1"/>
    <row r="2902" s="487" customFormat="1"/>
    <row r="2903" s="487" customFormat="1"/>
    <row r="2904" s="487" customFormat="1"/>
    <row r="2905" s="487" customFormat="1"/>
    <row r="2906" s="487" customFormat="1"/>
    <row r="2907" s="487" customFormat="1"/>
    <row r="2908" s="487" customFormat="1"/>
    <row r="2909" s="487" customFormat="1"/>
    <row r="2910" s="487" customFormat="1"/>
    <row r="2911" s="487" customFormat="1"/>
    <row r="2912" s="487" customFormat="1"/>
    <row r="2913" s="487" customFormat="1"/>
    <row r="2914" s="487" customFormat="1"/>
    <row r="2915" s="487" customFormat="1"/>
    <row r="2916" s="487" customFormat="1"/>
    <row r="2917" s="487" customFormat="1"/>
    <row r="2918" s="487" customFormat="1"/>
    <row r="2919" s="487" customFormat="1"/>
    <row r="2920" s="487" customFormat="1"/>
    <row r="2921" s="487" customFormat="1"/>
    <row r="2922" s="487" customFormat="1"/>
    <row r="2923" s="487" customFormat="1"/>
    <row r="2924" s="487" customFormat="1"/>
    <row r="2925" s="487" customFormat="1"/>
    <row r="2926" s="487" customFormat="1"/>
    <row r="2927" s="487" customFormat="1"/>
    <row r="2928" s="487" customFormat="1"/>
    <row r="2929" s="487" customFormat="1"/>
    <row r="2930" s="487" customFormat="1"/>
    <row r="2931" s="487" customFormat="1"/>
    <row r="2932" s="487" customFormat="1"/>
    <row r="2933" s="487" customFormat="1"/>
    <row r="2934" s="487" customFormat="1"/>
    <row r="2935" s="487" customFormat="1"/>
    <row r="2936" s="487" customFormat="1"/>
    <row r="2937" s="487" customFormat="1"/>
    <row r="2938" s="487" customFormat="1"/>
    <row r="2939" s="487" customFormat="1"/>
    <row r="2940" s="487" customFormat="1"/>
    <row r="2941" s="487" customFormat="1"/>
    <row r="2942" s="487" customFormat="1"/>
    <row r="2943" s="487" customFormat="1"/>
    <row r="2944" s="487" customFormat="1"/>
    <row r="2945" s="487" customFormat="1"/>
    <row r="2946" s="487" customFormat="1"/>
    <row r="2947" s="487" customFormat="1"/>
    <row r="2948" s="487" customFormat="1"/>
    <row r="2949" s="487" customFormat="1"/>
    <row r="2950" s="487" customFormat="1"/>
    <row r="2951" s="487" customFormat="1"/>
    <row r="2952" s="487" customFormat="1"/>
    <row r="2953" s="487" customFormat="1"/>
    <row r="2954" s="487" customFormat="1"/>
    <row r="2955" s="487" customFormat="1"/>
    <row r="2956" s="487" customFormat="1"/>
    <row r="2957" s="487" customFormat="1"/>
    <row r="2958" s="487" customFormat="1"/>
    <row r="2959" s="487" customFormat="1"/>
    <row r="2960" s="487" customFormat="1"/>
    <row r="2961" s="487" customFormat="1"/>
    <row r="2962" s="487" customFormat="1"/>
    <row r="2963" s="487" customFormat="1"/>
    <row r="2964" s="487" customFormat="1"/>
    <row r="2965" s="487" customFormat="1"/>
    <row r="2966" s="487" customFormat="1"/>
    <row r="2967" s="487" customFormat="1"/>
    <row r="2968" s="487" customFormat="1"/>
    <row r="2969" s="487" customFormat="1"/>
    <row r="2970" s="487" customFormat="1"/>
    <row r="2971" s="487" customFormat="1"/>
    <row r="2972" s="487" customFormat="1"/>
    <row r="2973" s="487" customFormat="1"/>
    <row r="2974" s="487" customFormat="1"/>
    <row r="2975" s="487" customFormat="1"/>
    <row r="2976" s="487" customFormat="1"/>
    <row r="2977" s="487" customFormat="1"/>
    <row r="2978" s="487" customFormat="1"/>
    <row r="2979" s="487" customFormat="1"/>
    <row r="2980" s="487" customFormat="1"/>
    <row r="2981" s="487" customFormat="1"/>
    <row r="2982" s="487" customFormat="1"/>
    <row r="2983" s="487" customFormat="1"/>
    <row r="2984" s="487" customFormat="1"/>
    <row r="2985" s="487" customFormat="1"/>
    <row r="2986" s="487" customFormat="1"/>
    <row r="2987" s="487" customFormat="1"/>
    <row r="2988" s="487" customFormat="1"/>
    <row r="2989" s="487" customFormat="1"/>
    <row r="2990" s="487" customFormat="1"/>
    <row r="2991" s="487" customFormat="1"/>
    <row r="2992" s="487" customFormat="1"/>
    <row r="2993" s="487" customFormat="1"/>
    <row r="2994" s="487" customFormat="1"/>
    <row r="2995" s="487" customFormat="1"/>
    <row r="2996" s="487" customFormat="1"/>
    <row r="2997" s="487" customFormat="1"/>
    <row r="2998" s="487" customFormat="1"/>
    <row r="2999" s="487" customFormat="1"/>
    <row r="3000" s="487" customFormat="1"/>
    <row r="3001" s="487" customFormat="1"/>
    <row r="3002" s="487" customFormat="1"/>
    <row r="3003" s="487" customFormat="1"/>
    <row r="3004" s="487" customFormat="1"/>
    <row r="3005" s="487" customFormat="1"/>
    <row r="3006" s="487" customFormat="1"/>
    <row r="3007" s="487" customFormat="1"/>
    <row r="3008" s="487" customFormat="1"/>
    <row r="3009" s="487" customFormat="1"/>
    <row r="3010" s="487" customFormat="1"/>
    <row r="3011" s="487" customFormat="1"/>
    <row r="3012" s="487" customFormat="1"/>
    <row r="3013" s="487" customFormat="1"/>
    <row r="3014" s="487" customFormat="1"/>
    <row r="3015" s="487" customFormat="1"/>
    <row r="3016" s="487" customFormat="1"/>
    <row r="3017" s="487" customFormat="1"/>
    <row r="3018" s="487" customFormat="1"/>
    <row r="3019" s="487" customFormat="1"/>
    <row r="3020" s="487" customFormat="1"/>
    <row r="3021" s="487" customFormat="1"/>
    <row r="3022" s="487" customFormat="1"/>
    <row r="3023" s="487" customFormat="1"/>
    <row r="3024" s="487" customFormat="1"/>
    <row r="3025" s="487" customFormat="1"/>
    <row r="3026" s="487" customFormat="1"/>
    <row r="3027" s="487" customFormat="1"/>
    <row r="3028" s="487" customFormat="1"/>
    <row r="3029" s="487" customFormat="1"/>
    <row r="3030" s="487" customFormat="1"/>
    <row r="3031" s="487" customFormat="1"/>
    <row r="3032" s="487" customFormat="1"/>
    <row r="3033" s="487" customFormat="1"/>
    <row r="3034" s="487" customFormat="1"/>
    <row r="3035" s="487" customFormat="1"/>
    <row r="3036" s="487" customFormat="1"/>
    <row r="3037" s="487" customFormat="1"/>
    <row r="3038" s="487" customFormat="1"/>
    <row r="3039" s="487" customFormat="1"/>
    <row r="3040" s="487" customFormat="1"/>
    <row r="3041" s="487" customFormat="1"/>
    <row r="3042" s="487" customFormat="1"/>
    <row r="3043" s="487" customFormat="1"/>
    <row r="3044" s="487" customFormat="1"/>
    <row r="3045" s="487" customFormat="1"/>
    <row r="3046" s="487" customFormat="1"/>
    <row r="3047" s="487" customFormat="1"/>
    <row r="3048" s="487" customFormat="1"/>
    <row r="3049" s="487" customFormat="1"/>
    <row r="3050" s="487" customFormat="1"/>
    <row r="3051" s="487" customFormat="1"/>
    <row r="3052" s="487" customFormat="1"/>
    <row r="3053" s="487" customFormat="1"/>
    <row r="3054" s="487" customFormat="1"/>
    <row r="3055" s="487" customFormat="1"/>
    <row r="3056" s="487" customFormat="1"/>
    <row r="3057" s="487" customFormat="1"/>
    <row r="3058" s="487" customFormat="1"/>
    <row r="3059" s="487" customFormat="1"/>
    <row r="3060" s="487" customFormat="1"/>
    <row r="3061" s="487" customFormat="1"/>
    <row r="3062" s="487" customFormat="1"/>
    <row r="3063" s="487" customFormat="1"/>
    <row r="3064" s="487" customFormat="1"/>
    <row r="3065" s="487" customFormat="1"/>
    <row r="3066" s="487" customFormat="1"/>
    <row r="3067" s="487" customFormat="1"/>
    <row r="3068" s="487" customFormat="1"/>
    <row r="3069" s="487" customFormat="1"/>
    <row r="3070" s="487" customFormat="1"/>
    <row r="3071" s="487" customFormat="1"/>
    <row r="3072" s="487" customFormat="1"/>
    <row r="3073" s="487" customFormat="1"/>
    <row r="3074" s="487" customFormat="1"/>
    <row r="3075" s="487" customFormat="1"/>
    <row r="3076" s="487" customFormat="1"/>
    <row r="3077" s="487" customFormat="1"/>
    <row r="3078" s="487" customFormat="1"/>
    <row r="3079" s="487" customFormat="1"/>
    <row r="3080" s="487" customFormat="1"/>
    <row r="3081" s="487" customFormat="1"/>
    <row r="3082" s="487" customFormat="1"/>
    <row r="3083" s="487" customFormat="1"/>
    <row r="3084" s="487" customFormat="1"/>
    <row r="3085" s="487" customFormat="1"/>
    <row r="3086" s="487" customFormat="1"/>
    <row r="3087" s="487" customFormat="1"/>
    <row r="3088" s="487" customFormat="1"/>
    <row r="3089" s="487" customFormat="1"/>
    <row r="3090" s="487" customFormat="1"/>
    <row r="3091" s="487" customFormat="1"/>
    <row r="3092" s="487" customFormat="1"/>
    <row r="3093" s="487" customFormat="1"/>
    <row r="3094" s="487" customFormat="1"/>
    <row r="3095" s="487" customFormat="1"/>
    <row r="3096" s="487" customFormat="1"/>
    <row r="3097" s="487" customFormat="1"/>
    <row r="3098" s="487" customFormat="1"/>
    <row r="3099" s="487" customFormat="1"/>
    <row r="3100" s="487" customFormat="1"/>
    <row r="3101" s="487" customFormat="1"/>
    <row r="3102" s="487" customFormat="1"/>
    <row r="3103" s="487" customFormat="1"/>
    <row r="3104" s="487" customFormat="1"/>
    <row r="3105" s="487" customFormat="1"/>
    <row r="3106" s="487" customFormat="1"/>
    <row r="3107" s="487" customFormat="1"/>
    <row r="3108" s="487" customFormat="1"/>
    <row r="3109" s="487" customFormat="1"/>
    <row r="3110" s="487" customFormat="1"/>
    <row r="3111" s="487" customFormat="1"/>
    <row r="3112" s="487" customFormat="1"/>
    <row r="3113" s="487" customFormat="1"/>
    <row r="3114" s="487" customFormat="1"/>
    <row r="3115" s="487" customFormat="1"/>
    <row r="3116" s="487" customFormat="1"/>
    <row r="3117" s="487" customFormat="1"/>
    <row r="3118" s="487" customFormat="1"/>
    <row r="3119" s="487" customFormat="1"/>
    <row r="3120" s="487" customFormat="1"/>
    <row r="3121" s="487" customFormat="1"/>
    <row r="3122" s="487" customFormat="1"/>
    <row r="3123" s="487" customFormat="1"/>
    <row r="3124" s="487" customFormat="1"/>
    <row r="3125" s="487" customFormat="1"/>
    <row r="3126" s="487" customFormat="1"/>
    <row r="3127" s="487" customFormat="1"/>
    <row r="3128" s="487" customFormat="1"/>
    <row r="3129" s="487" customFormat="1"/>
    <row r="3130" s="487" customFormat="1"/>
    <row r="3131" s="487" customFormat="1"/>
    <row r="3132" s="487" customFormat="1"/>
    <row r="3133" s="487" customFormat="1"/>
    <row r="3134" s="487" customFormat="1"/>
    <row r="3135" s="487" customFormat="1"/>
    <row r="3136" s="487" customFormat="1"/>
    <row r="3137" s="487" customFormat="1"/>
    <row r="3138" s="487" customFormat="1"/>
    <row r="3139" s="487" customFormat="1"/>
    <row r="3140" s="487" customFormat="1"/>
    <row r="3141" s="487" customFormat="1"/>
    <row r="3142" s="487" customFormat="1"/>
    <row r="3143" s="487" customFormat="1"/>
    <row r="3144" s="487" customFormat="1"/>
    <row r="3145" s="487" customFormat="1"/>
    <row r="3146" s="487" customFormat="1"/>
    <row r="3147" s="487" customFormat="1"/>
    <row r="3148" s="487" customFormat="1"/>
    <row r="3149" s="487" customFormat="1"/>
    <row r="3150" s="487" customFormat="1"/>
    <row r="3151" s="487" customFormat="1"/>
    <row r="3152" s="487" customFormat="1"/>
    <row r="3153" s="487" customFormat="1"/>
    <row r="3154" s="487" customFormat="1"/>
    <row r="3155" s="487" customFormat="1"/>
    <row r="3156" s="487" customFormat="1"/>
    <row r="3157" s="487" customFormat="1"/>
    <row r="3158" s="487" customFormat="1"/>
    <row r="3159" s="487" customFormat="1"/>
    <row r="3160" s="487" customFormat="1"/>
    <row r="3161" s="487" customFormat="1"/>
    <row r="3162" s="487" customFormat="1"/>
    <row r="3163" s="487" customFormat="1"/>
    <row r="3164" s="487" customFormat="1"/>
    <row r="3165" s="487" customFormat="1"/>
    <row r="3166" s="487" customFormat="1"/>
    <row r="3167" s="487" customFormat="1"/>
    <row r="3168" s="487" customFormat="1"/>
    <row r="3169" s="487" customFormat="1"/>
    <row r="3170" s="487" customFormat="1"/>
    <row r="3171" s="487" customFormat="1"/>
    <row r="3172" s="487" customFormat="1"/>
    <row r="3173" s="487" customFormat="1"/>
    <row r="3174" s="487" customFormat="1"/>
    <row r="3175" s="487" customFormat="1"/>
    <row r="3176" s="487" customFormat="1"/>
    <row r="3177" s="487" customFormat="1"/>
    <row r="3178" s="487" customFormat="1"/>
    <row r="3179" s="487" customFormat="1"/>
    <row r="3180" s="487" customFormat="1"/>
    <row r="3181" s="487" customFormat="1"/>
    <row r="3182" s="487" customFormat="1"/>
    <row r="3183" s="487" customFormat="1"/>
    <row r="3184" s="487" customFormat="1"/>
    <row r="3185" s="487" customFormat="1"/>
    <row r="3186" s="487" customFormat="1"/>
    <row r="3187" s="487" customFormat="1"/>
    <row r="3188" s="487" customFormat="1"/>
    <row r="3189" s="487" customFormat="1"/>
    <row r="3190" s="487" customFormat="1"/>
    <row r="3191" s="487" customFormat="1"/>
    <row r="3192" s="487" customFormat="1"/>
    <row r="3193" s="487" customFormat="1"/>
    <row r="3194" s="487" customFormat="1"/>
    <row r="3195" s="487" customFormat="1"/>
    <row r="3196" s="487" customFormat="1"/>
    <row r="3197" s="487" customFormat="1"/>
    <row r="3198" s="487" customFormat="1"/>
    <row r="3199" s="487" customFormat="1"/>
    <row r="3200" s="487" customFormat="1"/>
    <row r="3201" s="487" customFormat="1"/>
    <row r="3202" s="487" customFormat="1"/>
    <row r="3203" s="487" customFormat="1"/>
    <row r="3204" s="487" customFormat="1"/>
    <row r="3205" s="487" customFormat="1"/>
    <row r="3206" s="487" customFormat="1"/>
    <row r="3207" s="487" customFormat="1"/>
    <row r="3208" s="487" customFormat="1"/>
    <row r="3209" s="487" customFormat="1"/>
    <row r="3210" s="487" customFormat="1"/>
    <row r="3211" s="487" customFormat="1"/>
    <row r="3212" s="487" customFormat="1"/>
    <row r="3213" s="487" customFormat="1"/>
    <row r="3214" s="487" customFormat="1"/>
    <row r="3215" s="487" customFormat="1"/>
    <row r="3216" s="487" customFormat="1"/>
    <row r="3217" s="487" customFormat="1"/>
    <row r="3218" s="487" customFormat="1"/>
    <row r="3219" s="487" customFormat="1"/>
    <row r="3220" s="487" customFormat="1"/>
    <row r="3221" s="487" customFormat="1"/>
    <row r="3222" s="487" customFormat="1"/>
    <row r="3223" s="487" customFormat="1"/>
    <row r="3224" s="487" customFormat="1"/>
    <row r="3225" s="487" customFormat="1"/>
    <row r="3226" s="487" customFormat="1"/>
    <row r="3227" s="487" customFormat="1"/>
    <row r="3228" s="487" customFormat="1"/>
    <row r="3229" s="487" customFormat="1"/>
    <row r="3230" s="487" customFormat="1"/>
    <row r="3231" s="487" customFormat="1"/>
    <row r="3232" s="487" customFormat="1"/>
    <row r="3233" s="487" customFormat="1"/>
    <row r="3234" s="487" customFormat="1"/>
    <row r="3235" s="487" customFormat="1"/>
    <row r="3236" s="487" customFormat="1"/>
    <row r="3237" s="487" customFormat="1"/>
    <row r="3238" s="487" customFormat="1"/>
    <row r="3239" s="487" customFormat="1"/>
    <row r="3240" s="487" customFormat="1"/>
    <row r="3241" s="487" customFormat="1"/>
    <row r="3242" s="487" customFormat="1"/>
    <row r="3243" s="487" customFormat="1"/>
    <row r="3244" s="487" customFormat="1"/>
    <row r="3245" s="487" customFormat="1"/>
    <row r="3246" s="487" customFormat="1"/>
    <row r="3247" s="487" customFormat="1"/>
    <row r="3248" s="487" customFormat="1"/>
    <row r="3249" s="487" customFormat="1"/>
    <row r="3250" s="487" customFormat="1"/>
    <row r="3251" s="487" customFormat="1"/>
    <row r="3252" s="487" customFormat="1"/>
    <row r="3253" s="487" customFormat="1"/>
    <row r="3254" s="487" customFormat="1"/>
    <row r="3255" s="487" customFormat="1"/>
    <row r="3256" s="487" customFormat="1"/>
    <row r="3257" s="487" customFormat="1"/>
    <row r="3258" s="487" customFormat="1"/>
    <row r="3259" s="487" customFormat="1"/>
    <row r="3260" s="487" customFormat="1"/>
    <row r="3261" s="487" customFormat="1"/>
    <row r="3262" s="487" customFormat="1"/>
    <row r="3263" s="487" customFormat="1"/>
    <row r="3264" s="487" customFormat="1"/>
    <row r="3265" s="487" customFormat="1"/>
    <row r="3266" s="487" customFormat="1"/>
    <row r="3267" s="487" customFormat="1"/>
    <row r="3268" s="487" customFormat="1"/>
    <row r="3269" s="487" customFormat="1"/>
    <row r="3270" s="487" customFormat="1"/>
    <row r="3271" s="487" customFormat="1"/>
    <row r="3272" s="487" customFormat="1"/>
    <row r="3273" s="487" customFormat="1"/>
    <row r="3274" s="487" customFormat="1"/>
    <row r="3275" s="487" customFormat="1"/>
    <row r="3276" s="487" customFormat="1"/>
    <row r="3277" s="487" customFormat="1"/>
    <row r="3278" s="487" customFormat="1"/>
    <row r="3279" s="487" customFormat="1"/>
    <row r="3280" s="487" customFormat="1"/>
    <row r="3281" s="487" customFormat="1"/>
    <row r="3282" s="487" customFormat="1"/>
    <row r="3283" s="487" customFormat="1"/>
    <row r="3284" s="487" customFormat="1"/>
    <row r="3285" s="487" customFormat="1"/>
    <row r="3286" s="487" customFormat="1"/>
    <row r="3287" s="487" customFormat="1"/>
    <row r="3288" s="487" customFormat="1"/>
    <row r="3289" s="487" customFormat="1"/>
    <row r="3290" s="487" customFormat="1"/>
    <row r="3291" s="487" customFormat="1"/>
    <row r="3292" s="487" customFormat="1"/>
    <row r="3293" s="487" customFormat="1"/>
    <row r="3294" s="487" customFormat="1"/>
    <row r="3295" s="487" customFormat="1"/>
    <row r="3296" s="487" customFormat="1"/>
    <row r="3297" s="487" customFormat="1"/>
    <row r="3298" s="487" customFormat="1"/>
    <row r="3299" s="487" customFormat="1"/>
    <row r="3300" s="487" customFormat="1"/>
    <row r="3301" s="487" customFormat="1"/>
    <row r="3302" s="487" customFormat="1"/>
    <row r="3303" s="487" customFormat="1"/>
    <row r="3304" s="487" customFormat="1"/>
    <row r="3305" s="487" customFormat="1"/>
    <row r="3306" s="487" customFormat="1"/>
    <row r="3307" s="487" customFormat="1"/>
    <row r="3308" s="487" customFormat="1"/>
    <row r="3309" s="487" customFormat="1"/>
    <row r="3310" s="487" customFormat="1"/>
    <row r="3311" s="487" customFormat="1"/>
    <row r="3312" s="487" customFormat="1"/>
    <row r="3313" s="487" customFormat="1"/>
    <row r="3314" s="487" customFormat="1"/>
    <row r="3315" s="487" customFormat="1"/>
    <row r="3316" s="487" customFormat="1"/>
    <row r="3317" s="487" customFormat="1"/>
    <row r="3318" s="487" customFormat="1"/>
    <row r="3319" s="487" customFormat="1"/>
    <row r="3320" s="487" customFormat="1"/>
    <row r="3321" s="487" customFormat="1"/>
    <row r="3322" s="487" customFormat="1"/>
    <row r="3323" s="487" customFormat="1"/>
    <row r="3324" s="487" customFormat="1"/>
    <row r="3325" s="487" customFormat="1"/>
    <row r="3326" s="487" customFormat="1"/>
    <row r="3327" s="487" customFormat="1"/>
    <row r="3328" s="487" customFormat="1"/>
    <row r="3329" s="487" customFormat="1"/>
    <row r="3330" s="487" customFormat="1"/>
    <row r="3331" s="487" customFormat="1"/>
    <row r="3332" s="487" customFormat="1"/>
    <row r="3333" s="487" customFormat="1"/>
    <row r="3334" s="487" customFormat="1"/>
    <row r="3335" s="487" customFormat="1"/>
    <row r="3336" s="487" customFormat="1"/>
    <row r="3337" s="487" customFormat="1"/>
    <row r="3338" s="487" customFormat="1"/>
    <row r="3339" s="487" customFormat="1"/>
    <row r="3340" s="487" customFormat="1"/>
    <row r="3341" s="487" customFormat="1"/>
    <row r="3342" s="487" customFormat="1"/>
    <row r="3343" s="487" customFormat="1"/>
    <row r="3344" s="487" customFormat="1"/>
    <row r="3345" s="487" customFormat="1"/>
    <row r="3346" s="487" customFormat="1"/>
    <row r="3347" s="487" customFormat="1"/>
    <row r="3348" s="487" customFormat="1"/>
    <row r="3349" s="487" customFormat="1"/>
    <row r="3350" s="487" customFormat="1"/>
    <row r="3351" s="487" customFormat="1"/>
    <row r="3352" s="487" customFormat="1"/>
    <row r="3353" s="487" customFormat="1"/>
    <row r="3354" s="487" customFormat="1"/>
    <row r="3355" s="487" customFormat="1"/>
    <row r="3356" s="487" customFormat="1"/>
    <row r="3357" s="487" customFormat="1"/>
    <row r="3358" s="487" customFormat="1"/>
    <row r="3359" s="487" customFormat="1"/>
    <row r="3360" s="487" customFormat="1"/>
    <row r="3361" s="487" customFormat="1"/>
    <row r="3362" s="487" customFormat="1"/>
    <row r="3363" s="487" customFormat="1"/>
    <row r="3364" s="487" customFormat="1"/>
    <row r="3365" s="487" customFormat="1"/>
    <row r="3366" s="487" customFormat="1"/>
    <row r="3367" s="487" customFormat="1"/>
    <row r="3368" s="487" customFormat="1"/>
    <row r="3369" s="487" customFormat="1"/>
    <row r="3370" s="487" customFormat="1"/>
    <row r="3371" s="487" customFormat="1"/>
    <row r="3372" s="487" customFormat="1"/>
    <row r="3373" s="487" customFormat="1"/>
    <row r="3374" s="487" customFormat="1"/>
    <row r="3375" s="487" customFormat="1"/>
    <row r="3376" s="487" customFormat="1"/>
    <row r="3377" s="487" customFormat="1"/>
    <row r="3378" s="487" customFormat="1"/>
    <row r="3379" s="487" customFormat="1"/>
    <row r="3380" s="487" customFormat="1"/>
    <row r="3381" s="487" customFormat="1"/>
    <row r="3382" s="487" customFormat="1"/>
    <row r="3383" s="487" customFormat="1"/>
    <row r="3384" s="487" customFormat="1"/>
    <row r="3385" s="487" customFormat="1"/>
    <row r="3386" s="487" customFormat="1"/>
    <row r="3387" s="487" customFormat="1"/>
    <row r="3388" s="487" customFormat="1"/>
    <row r="3389" s="487" customFormat="1"/>
    <row r="3390" s="487" customFormat="1"/>
    <row r="3391" s="487" customFormat="1"/>
    <row r="3392" s="487" customFormat="1"/>
    <row r="3393" s="487" customFormat="1"/>
    <row r="3394" s="487" customFormat="1"/>
    <row r="3395" s="487" customFormat="1"/>
    <row r="3396" s="487" customFormat="1"/>
    <row r="3397" s="487" customFormat="1"/>
    <row r="3398" s="487" customFormat="1"/>
    <row r="3399" s="487" customFormat="1"/>
    <row r="3400" s="487" customFormat="1"/>
    <row r="3401" s="487" customFormat="1"/>
    <row r="3402" s="487" customFormat="1"/>
    <row r="3403" s="487" customFormat="1"/>
    <row r="3404" s="487" customFormat="1"/>
    <row r="3405" s="487" customFormat="1"/>
    <row r="3406" s="487" customFormat="1"/>
    <row r="3407" s="487" customFormat="1"/>
    <row r="3408" s="487" customFormat="1"/>
    <row r="3409" s="487" customFormat="1"/>
    <row r="3410" s="487" customFormat="1"/>
    <row r="3411" s="487" customFormat="1"/>
    <row r="3412" s="487" customFormat="1"/>
    <row r="3413" s="487" customFormat="1"/>
    <row r="3414" s="487" customFormat="1"/>
    <row r="3415" s="487" customFormat="1"/>
    <row r="3416" s="487" customFormat="1"/>
    <row r="3417" s="487" customFormat="1"/>
    <row r="3418" s="487" customFormat="1"/>
    <row r="3419" s="487" customFormat="1"/>
    <row r="3420" s="487" customFormat="1"/>
    <row r="3421" s="487" customFormat="1"/>
    <row r="3422" s="487" customFormat="1"/>
    <row r="3423" s="487" customFormat="1"/>
    <row r="3424" s="487" customFormat="1"/>
    <row r="3425" s="487" customFormat="1"/>
    <row r="3426" s="487" customFormat="1"/>
    <row r="3427" s="487" customFormat="1"/>
    <row r="3428" s="487" customFormat="1"/>
    <row r="3429" s="487" customFormat="1"/>
    <row r="3430" s="487" customFormat="1"/>
    <row r="3431" s="487" customFormat="1"/>
    <row r="3432" s="487" customFormat="1"/>
    <row r="3433" s="487" customFormat="1"/>
    <row r="3434" s="487" customFormat="1"/>
    <row r="3435" s="487" customFormat="1"/>
    <row r="3436" s="487" customFormat="1"/>
    <row r="3437" s="487" customFormat="1"/>
    <row r="3438" s="487" customFormat="1"/>
    <row r="3439" s="487" customFormat="1"/>
    <row r="3440" s="487" customFormat="1"/>
    <row r="3441" s="487" customFormat="1"/>
    <row r="3442" s="487" customFormat="1"/>
    <row r="3443" s="487" customFormat="1"/>
    <row r="3444" s="487" customFormat="1"/>
    <row r="3445" s="487" customFormat="1"/>
    <row r="3446" s="487" customFormat="1"/>
    <row r="3447" s="487" customFormat="1"/>
    <row r="3448" s="487" customFormat="1"/>
    <row r="3449" s="487" customFormat="1"/>
    <row r="3450" s="487" customFormat="1"/>
    <row r="3451" s="487" customFormat="1"/>
    <row r="3452" s="487" customFormat="1"/>
    <row r="3453" s="487" customFormat="1"/>
    <row r="3454" s="487" customFormat="1"/>
    <row r="3455" s="487" customFormat="1"/>
    <row r="3456" s="487" customFormat="1"/>
    <row r="3457" s="487" customFormat="1"/>
    <row r="3458" s="487" customFormat="1"/>
    <row r="3459" s="487" customFormat="1"/>
    <row r="3460" s="487" customFormat="1"/>
    <row r="3461" s="487" customFormat="1"/>
    <row r="3462" s="487" customFormat="1"/>
    <row r="3463" s="487" customFormat="1"/>
    <row r="3464" s="487" customFormat="1"/>
    <row r="3465" s="487" customFormat="1"/>
    <row r="3466" s="487" customFormat="1"/>
    <row r="3467" s="487" customFormat="1"/>
    <row r="3468" s="487" customFormat="1"/>
    <row r="3469" s="487" customFormat="1"/>
    <row r="3470" s="487" customFormat="1"/>
    <row r="3471" s="487" customFormat="1"/>
    <row r="3472" s="487" customFormat="1"/>
    <row r="3473" s="487" customFormat="1"/>
    <row r="3474" s="487" customFormat="1"/>
    <row r="3475" s="487" customFormat="1"/>
    <row r="3476" s="487" customFormat="1"/>
    <row r="3477" s="487" customFormat="1"/>
    <row r="3478" s="487" customFormat="1"/>
    <row r="3479" s="487" customFormat="1"/>
    <row r="3480" s="487" customFormat="1"/>
    <row r="3481" s="487" customFormat="1"/>
    <row r="3482" s="487" customFormat="1"/>
    <row r="3483" s="487" customFormat="1"/>
    <row r="3484" s="487" customFormat="1"/>
    <row r="3485" s="487" customFormat="1"/>
    <row r="3486" s="487" customFormat="1"/>
    <row r="3487" s="487" customFormat="1"/>
    <row r="3488" s="487" customFormat="1"/>
    <row r="3489" s="487" customFormat="1"/>
    <row r="3490" s="487" customFormat="1"/>
    <row r="3491" s="487" customFormat="1"/>
    <row r="3492" s="487" customFormat="1"/>
    <row r="3493" s="487" customFormat="1"/>
    <row r="3494" s="487" customFormat="1"/>
    <row r="3495" s="487" customFormat="1"/>
    <row r="3496" s="487" customFormat="1"/>
    <row r="3497" s="487" customFormat="1"/>
    <row r="3498" s="487" customFormat="1"/>
    <row r="3499" s="487" customFormat="1"/>
    <row r="3500" s="487" customFormat="1"/>
    <row r="3501" s="487" customFormat="1"/>
    <row r="3502" s="487" customFormat="1"/>
    <row r="3503" s="487" customFormat="1"/>
    <row r="3504" s="487" customFormat="1"/>
    <row r="3505" s="487" customFormat="1"/>
    <row r="3506" s="487" customFormat="1"/>
    <row r="3507" s="487" customFormat="1"/>
    <row r="3508" s="487" customFormat="1"/>
    <row r="3509" s="487" customFormat="1"/>
    <row r="3510" s="487" customFormat="1"/>
    <row r="3511" s="487" customFormat="1"/>
    <row r="3512" s="487" customFormat="1"/>
    <row r="3513" s="487" customFormat="1"/>
    <row r="3514" s="487" customFormat="1"/>
    <row r="3515" s="487" customFormat="1"/>
    <row r="3516" s="487" customFormat="1"/>
    <row r="3517" s="487" customFormat="1"/>
    <row r="3518" s="487" customFormat="1"/>
    <row r="3519" s="487" customFormat="1"/>
    <row r="3520" s="487" customFormat="1"/>
    <row r="3521" s="487" customFormat="1"/>
    <row r="3522" s="487" customFormat="1"/>
    <row r="3523" s="487" customFormat="1"/>
    <row r="3524" s="487" customFormat="1"/>
    <row r="3525" s="487" customFormat="1"/>
    <row r="3526" s="487" customFormat="1"/>
    <row r="3527" s="487" customFormat="1"/>
    <row r="3528" s="487" customFormat="1"/>
    <row r="3529" s="487" customFormat="1"/>
    <row r="3530" s="487" customFormat="1"/>
    <row r="3531" s="487" customFormat="1"/>
    <row r="3532" s="487" customFormat="1"/>
    <row r="3533" s="487" customFormat="1"/>
    <row r="3534" s="487" customFormat="1"/>
    <row r="3535" s="487" customFormat="1"/>
    <row r="3536" s="487" customFormat="1"/>
    <row r="3537" s="487" customFormat="1"/>
    <row r="3538" s="487" customFormat="1"/>
    <row r="3539" s="487" customFormat="1"/>
    <row r="3540" s="487" customFormat="1"/>
    <row r="3541" s="487" customFormat="1"/>
    <row r="3542" s="487" customFormat="1"/>
    <row r="3543" s="487" customFormat="1"/>
    <row r="3544" s="487" customFormat="1"/>
    <row r="3545" s="487" customFormat="1"/>
    <row r="3546" s="487" customFormat="1"/>
    <row r="3547" s="487" customFormat="1"/>
    <row r="3548" s="487" customFormat="1"/>
    <row r="3549" s="487" customFormat="1"/>
    <row r="3550" s="487" customFormat="1"/>
    <row r="3551" s="487" customFormat="1"/>
    <row r="3552" s="487" customFormat="1"/>
    <row r="3553" s="487" customFormat="1"/>
    <row r="3554" s="487" customFormat="1"/>
    <row r="3555" s="487" customFormat="1"/>
    <row r="3556" s="487" customFormat="1"/>
    <row r="3557" s="487" customFormat="1"/>
    <row r="3558" s="487" customFormat="1"/>
    <row r="3559" s="487" customFormat="1"/>
    <row r="3560" s="487" customFormat="1"/>
    <row r="3561" s="487" customFormat="1"/>
    <row r="3562" s="487" customFormat="1"/>
    <row r="3563" s="487" customFormat="1"/>
    <row r="3564" s="487" customFormat="1"/>
    <row r="3565" s="487" customFormat="1"/>
    <row r="3566" s="487" customFormat="1"/>
    <row r="3567" s="487" customFormat="1"/>
    <row r="3568" s="487" customFormat="1"/>
    <row r="3569" s="487" customFormat="1"/>
    <row r="3570" s="487" customFormat="1"/>
    <row r="3571" s="487" customFormat="1"/>
    <row r="3572" s="487" customFormat="1"/>
    <row r="3573" s="487" customFormat="1"/>
    <row r="3574" s="487" customFormat="1"/>
    <row r="3575" s="487" customFormat="1"/>
    <row r="3576" s="487" customFormat="1"/>
    <row r="3577" s="487" customFormat="1"/>
    <row r="3578" s="487" customFormat="1"/>
    <row r="3579" s="487" customFormat="1"/>
    <row r="3580" s="487" customFormat="1"/>
    <row r="3581" s="487" customFormat="1"/>
    <row r="3582" s="487" customFormat="1"/>
    <row r="3583" s="487" customFormat="1"/>
    <row r="3584" s="487" customFormat="1"/>
    <row r="3585" s="487" customFormat="1"/>
    <row r="3586" s="487" customFormat="1"/>
    <row r="3587" s="487" customFormat="1"/>
    <row r="3588" s="487" customFormat="1"/>
    <row r="3589" s="487" customFormat="1"/>
    <row r="3590" s="487" customFormat="1"/>
    <row r="3591" s="487" customFormat="1"/>
    <row r="3592" s="487" customFormat="1"/>
    <row r="3593" s="487" customFormat="1"/>
    <row r="3594" s="487" customFormat="1"/>
    <row r="3595" s="487" customFormat="1"/>
    <row r="3596" s="487" customFormat="1"/>
    <row r="3597" s="487" customFormat="1"/>
    <row r="3598" s="487" customFormat="1"/>
    <row r="3599" s="487" customFormat="1"/>
    <row r="3600" s="487" customFormat="1"/>
    <row r="3601" s="487" customFormat="1"/>
    <row r="3602" s="487" customFormat="1"/>
    <row r="3603" s="487" customFormat="1"/>
    <row r="3604" s="487" customFormat="1"/>
    <row r="3605" s="487" customFormat="1"/>
    <row r="3606" s="487" customFormat="1"/>
    <row r="3607" s="487" customFormat="1"/>
    <row r="3608" s="487" customFormat="1"/>
    <row r="3609" s="487" customFormat="1"/>
    <row r="3610" s="487" customFormat="1"/>
    <row r="3611" s="487" customFormat="1"/>
    <row r="3612" s="487" customFormat="1"/>
    <row r="3613" s="487" customFormat="1"/>
    <row r="3614" s="487" customFormat="1"/>
    <row r="3615" s="487" customFormat="1"/>
    <row r="3616" s="487" customFormat="1"/>
    <row r="3617" s="487" customFormat="1"/>
    <row r="3618" s="487" customFormat="1"/>
    <row r="3619" s="487" customFormat="1"/>
    <row r="3620" s="487" customFormat="1"/>
    <row r="3621" s="487" customFormat="1"/>
    <row r="3622" s="487" customFormat="1"/>
    <row r="3623" s="487" customFormat="1"/>
    <row r="3624" s="487" customFormat="1"/>
    <row r="3625" s="487" customFormat="1"/>
    <row r="3626" s="487" customFormat="1"/>
    <row r="3627" s="487" customFormat="1"/>
    <row r="3628" s="487" customFormat="1"/>
    <row r="3629" s="487" customFormat="1"/>
    <row r="3630" s="487" customFormat="1"/>
    <row r="3631" s="487" customFormat="1"/>
    <row r="3632" s="487" customFormat="1"/>
    <row r="3633" s="487" customFormat="1"/>
    <row r="3634" s="487" customFormat="1"/>
    <row r="3635" s="487" customFormat="1"/>
    <row r="3636" s="487" customFormat="1"/>
    <row r="3637" s="487" customFormat="1"/>
    <row r="3638" s="487" customFormat="1"/>
    <row r="3639" s="487" customFormat="1"/>
    <row r="3640" s="487" customFormat="1"/>
    <row r="3641" s="487" customFormat="1"/>
    <row r="3642" s="487" customFormat="1"/>
    <row r="3643" s="487" customFormat="1"/>
    <row r="3644" s="487" customFormat="1"/>
    <row r="3645" s="487" customFormat="1"/>
    <row r="3646" s="487" customFormat="1"/>
    <row r="3647" s="487" customFormat="1"/>
    <row r="3648" s="487" customFormat="1"/>
    <row r="3649" s="487" customFormat="1"/>
    <row r="3650" s="487" customFormat="1"/>
    <row r="3651" s="487" customFormat="1"/>
    <row r="3652" s="487" customFormat="1"/>
    <row r="3653" s="487" customFormat="1"/>
    <row r="3654" s="487" customFormat="1"/>
    <row r="3655" s="487" customFormat="1"/>
    <row r="3656" s="487" customFormat="1"/>
    <row r="3657" s="487" customFormat="1"/>
    <row r="3658" s="487" customFormat="1"/>
    <row r="3659" s="487" customFormat="1"/>
    <row r="3660" s="487" customFormat="1"/>
    <row r="3661" s="487" customFormat="1"/>
    <row r="3662" s="487" customFormat="1"/>
    <row r="3663" s="487" customFormat="1"/>
    <row r="3664" s="487" customFormat="1"/>
    <row r="3665" s="487" customFormat="1"/>
    <row r="3666" s="487" customFormat="1"/>
    <row r="3667" s="487" customFormat="1"/>
    <row r="3668" s="487" customFormat="1"/>
    <row r="3669" s="487" customFormat="1"/>
    <row r="3670" s="487" customFormat="1"/>
    <row r="3671" s="487" customFormat="1"/>
    <row r="3672" s="487" customFormat="1"/>
    <row r="3673" s="487" customFormat="1"/>
    <row r="3674" s="487" customFormat="1"/>
    <row r="3675" s="487" customFormat="1"/>
    <row r="3676" s="487" customFormat="1"/>
    <row r="3677" s="487" customFormat="1"/>
    <row r="3678" s="487" customFormat="1"/>
    <row r="3679" s="487" customFormat="1"/>
    <row r="3680" s="487" customFormat="1"/>
    <row r="3681" s="487" customFormat="1"/>
    <row r="3682" s="487" customFormat="1"/>
    <row r="3683" s="487" customFormat="1"/>
    <row r="3684" s="487" customFormat="1"/>
    <row r="3685" s="487" customFormat="1"/>
    <row r="3686" s="487" customFormat="1"/>
    <row r="3687" s="487" customFormat="1"/>
    <row r="3688" s="487" customFormat="1"/>
    <row r="3689" s="487" customFormat="1"/>
    <row r="3690" s="487" customFormat="1"/>
    <row r="3691" s="487" customFormat="1"/>
    <row r="3692" s="487" customFormat="1"/>
    <row r="3693" s="487" customFormat="1"/>
    <row r="3694" s="487" customFormat="1"/>
    <row r="3695" s="487" customFormat="1"/>
    <row r="3696" s="487" customFormat="1"/>
    <row r="3697" s="487" customFormat="1"/>
    <row r="3698" s="487" customFormat="1"/>
    <row r="3699" s="487" customFormat="1"/>
    <row r="3700" s="487" customFormat="1"/>
    <row r="3701" s="487" customFormat="1"/>
    <row r="3702" s="487" customFormat="1"/>
    <row r="3703" s="487" customFormat="1"/>
    <row r="3704" s="487" customFormat="1"/>
    <row r="3705" s="487" customFormat="1"/>
    <row r="3706" s="487" customFormat="1"/>
    <row r="3707" s="487" customFormat="1"/>
    <row r="3708" s="487" customFormat="1"/>
    <row r="3709" s="487" customFormat="1"/>
    <row r="3710" s="487" customFormat="1"/>
    <row r="3711" s="487" customFormat="1"/>
    <row r="3712" s="487" customFormat="1"/>
    <row r="3713" s="487" customFormat="1"/>
    <row r="3714" s="487" customFormat="1"/>
    <row r="3715" s="487" customFormat="1"/>
    <row r="3716" s="487" customFormat="1"/>
    <row r="3717" s="487" customFormat="1"/>
    <row r="3718" s="487" customFormat="1"/>
    <row r="3719" s="487" customFormat="1"/>
    <row r="3720" s="487" customFormat="1"/>
    <row r="3721" s="487" customFormat="1"/>
    <row r="3722" s="487" customFormat="1"/>
    <row r="3723" s="487" customFormat="1"/>
    <row r="3724" s="487" customFormat="1"/>
    <row r="3725" s="487" customFormat="1"/>
    <row r="3726" s="487" customFormat="1"/>
    <row r="3727" s="487" customFormat="1"/>
    <row r="3728" s="487" customFormat="1"/>
    <row r="3729" s="487" customFormat="1"/>
    <row r="3730" s="487" customFormat="1"/>
    <row r="3731" s="487" customFormat="1"/>
    <row r="3732" s="487" customFormat="1"/>
    <row r="3733" s="487" customFormat="1"/>
    <row r="3734" s="487" customFormat="1"/>
    <row r="3735" s="487" customFormat="1"/>
    <row r="3736" s="487" customFormat="1"/>
    <row r="3737" s="487" customFormat="1"/>
    <row r="3738" s="487" customFormat="1"/>
    <row r="3739" s="487" customFormat="1"/>
    <row r="3740" s="487" customFormat="1"/>
    <row r="3741" s="487" customFormat="1"/>
    <row r="3742" s="487" customFormat="1"/>
    <row r="3743" s="487" customFormat="1"/>
    <row r="3744" s="487" customFormat="1"/>
    <row r="3745" s="487" customFormat="1"/>
    <row r="3746" s="487" customFormat="1"/>
    <row r="3747" s="487" customFormat="1"/>
    <row r="3748" s="487" customFormat="1"/>
    <row r="3749" s="487" customFormat="1"/>
    <row r="3750" s="487" customFormat="1"/>
    <row r="3751" s="487" customFormat="1"/>
    <row r="3752" s="487" customFormat="1"/>
    <row r="3753" s="487" customFormat="1"/>
    <row r="3754" s="487" customFormat="1"/>
    <row r="3755" s="487" customFormat="1"/>
    <row r="3756" s="487" customFormat="1"/>
    <row r="3757" s="487" customFormat="1"/>
    <row r="3758" s="487" customFormat="1"/>
    <row r="3759" s="487" customFormat="1"/>
    <row r="3760" s="487" customFormat="1"/>
    <row r="3761" s="487" customFormat="1"/>
    <row r="3762" s="487" customFormat="1"/>
    <row r="3763" s="487" customFormat="1"/>
    <row r="3764" s="487" customFormat="1"/>
    <row r="3765" s="487" customFormat="1"/>
    <row r="3766" s="487" customFormat="1"/>
    <row r="3767" s="487" customFormat="1"/>
    <row r="3768" s="487" customFormat="1"/>
    <row r="3769" s="487" customFormat="1"/>
    <row r="3770" s="487" customFormat="1"/>
    <row r="3771" s="487" customFormat="1"/>
    <row r="3772" s="487" customFormat="1"/>
    <row r="3773" s="487" customFormat="1"/>
    <row r="3774" s="487" customFormat="1"/>
    <row r="3775" s="487" customFormat="1"/>
    <row r="3776" s="487" customFormat="1"/>
    <row r="3777" s="487" customFormat="1"/>
    <row r="3778" s="487" customFormat="1"/>
    <row r="3779" s="487" customFormat="1"/>
    <row r="3780" s="487" customFormat="1"/>
    <row r="3781" s="487" customFormat="1"/>
    <row r="3782" s="487" customFormat="1"/>
    <row r="3783" s="487" customFormat="1"/>
    <row r="3784" s="487" customFormat="1"/>
    <row r="3785" s="487" customFormat="1"/>
    <row r="3786" s="487" customFormat="1"/>
    <row r="3787" s="487" customFormat="1"/>
    <row r="3788" s="487" customFormat="1"/>
    <row r="3789" s="487" customFormat="1"/>
    <row r="3790" s="487" customFormat="1"/>
    <row r="3791" s="487" customFormat="1"/>
    <row r="3792" s="487" customFormat="1"/>
    <row r="3793" s="487" customFormat="1"/>
    <row r="3794" s="487" customFormat="1"/>
    <row r="3795" s="487" customFormat="1"/>
    <row r="3796" s="487" customFormat="1"/>
    <row r="3797" s="487" customFormat="1"/>
    <row r="3798" s="487" customFormat="1"/>
    <row r="3799" s="487" customFormat="1"/>
    <row r="3800" s="487" customFormat="1"/>
    <row r="3801" s="487" customFormat="1"/>
    <row r="3802" s="487" customFormat="1"/>
    <row r="3803" s="487" customFormat="1"/>
    <row r="3804" s="487" customFormat="1"/>
    <row r="3805" s="487" customFormat="1"/>
    <row r="3806" s="487" customFormat="1"/>
    <row r="3807" s="487" customFormat="1"/>
    <row r="3808" s="487" customFormat="1"/>
    <row r="3809" s="487" customFormat="1"/>
    <row r="3810" s="487" customFormat="1"/>
    <row r="3811" s="487" customFormat="1"/>
    <row r="3812" s="487" customFormat="1"/>
    <row r="3813" s="487" customFormat="1"/>
    <row r="3814" s="487" customFormat="1"/>
    <row r="3815" s="487" customFormat="1"/>
    <row r="3816" s="487" customFormat="1"/>
    <row r="3817" s="487" customFormat="1"/>
    <row r="3818" s="487" customFormat="1"/>
    <row r="3819" s="487" customFormat="1"/>
    <row r="3820" s="487" customFormat="1"/>
    <row r="3821" s="487" customFormat="1"/>
    <row r="3822" s="487" customFormat="1"/>
    <row r="3823" s="487" customFormat="1"/>
    <row r="3824" s="487" customFormat="1"/>
    <row r="3825" s="487" customFormat="1"/>
    <row r="3826" s="487" customFormat="1"/>
    <row r="3827" s="487" customFormat="1"/>
    <row r="3828" s="487" customFormat="1"/>
    <row r="3829" s="487" customFormat="1"/>
    <row r="3830" s="487" customFormat="1"/>
    <row r="3831" s="487" customFormat="1"/>
    <row r="3832" s="487" customFormat="1"/>
    <row r="3833" s="487" customFormat="1"/>
    <row r="3834" s="487" customFormat="1"/>
    <row r="3835" s="487" customFormat="1"/>
    <row r="3836" s="487" customFormat="1"/>
    <row r="3837" s="487" customFormat="1"/>
    <row r="3838" s="487" customFormat="1"/>
    <row r="3839" s="487" customFormat="1"/>
    <row r="3840" s="487" customFormat="1"/>
    <row r="3841" s="487" customFormat="1"/>
    <row r="3842" s="487" customFormat="1"/>
    <row r="3843" s="487" customFormat="1"/>
    <row r="3844" s="487" customFormat="1"/>
    <row r="3845" s="487" customFormat="1"/>
    <row r="3846" s="487" customFormat="1"/>
    <row r="3847" s="487" customFormat="1"/>
    <row r="3848" s="487" customFormat="1"/>
    <row r="3849" s="487" customFormat="1"/>
    <row r="3850" s="487" customFormat="1"/>
    <row r="3851" s="487" customFormat="1"/>
    <row r="3852" s="487" customFormat="1"/>
    <row r="3853" s="487" customFormat="1"/>
    <row r="3854" s="487" customFormat="1"/>
    <row r="3855" s="487" customFormat="1"/>
    <row r="3856" s="487" customFormat="1"/>
    <row r="3857" s="487" customFormat="1"/>
    <row r="3858" s="487" customFormat="1"/>
    <row r="3859" s="487" customFormat="1"/>
    <row r="3860" s="487" customFormat="1"/>
    <row r="3861" s="487" customFormat="1"/>
    <row r="3862" s="487" customFormat="1"/>
    <row r="3863" s="487" customFormat="1"/>
    <row r="3864" s="487" customFormat="1"/>
    <row r="3865" s="487" customFormat="1"/>
    <row r="3866" s="487" customFormat="1"/>
    <row r="3867" s="487" customFormat="1"/>
    <row r="3868" s="487" customFormat="1"/>
    <row r="3869" s="487" customFormat="1"/>
    <row r="3870" s="487" customFormat="1"/>
    <row r="3871" s="487" customFormat="1"/>
    <row r="3872" s="487" customFormat="1"/>
    <row r="3873" s="487" customFormat="1"/>
    <row r="3874" s="487" customFormat="1"/>
    <row r="3875" s="487" customFormat="1"/>
    <row r="3876" s="487" customFormat="1"/>
    <row r="3877" s="487" customFormat="1"/>
    <row r="3878" s="487" customFormat="1"/>
    <row r="3879" s="487" customFormat="1"/>
    <row r="3880" s="487" customFormat="1"/>
    <row r="3881" s="487" customFormat="1"/>
    <row r="3882" s="487" customFormat="1"/>
    <row r="3883" s="487" customFormat="1"/>
    <row r="3884" s="487" customFormat="1"/>
    <row r="3885" s="487" customFormat="1"/>
    <row r="3886" s="487" customFormat="1"/>
    <row r="3887" s="487" customFormat="1"/>
    <row r="3888" s="487" customFormat="1"/>
    <row r="3889" s="487" customFormat="1"/>
    <row r="3890" s="487" customFormat="1"/>
    <row r="3891" s="487" customFormat="1"/>
    <row r="3892" s="487" customFormat="1"/>
    <row r="3893" s="487" customFormat="1"/>
    <row r="3894" s="487" customFormat="1"/>
    <row r="3895" s="487" customFormat="1"/>
    <row r="3896" s="487" customFormat="1"/>
    <row r="3897" s="487" customFormat="1"/>
    <row r="3898" s="487" customFormat="1"/>
    <row r="3899" s="487" customFormat="1"/>
    <row r="3900" s="487" customFormat="1"/>
    <row r="3901" s="487" customFormat="1"/>
    <row r="3902" s="487" customFormat="1"/>
    <row r="3903" s="487" customFormat="1"/>
    <row r="3904" s="487" customFormat="1"/>
    <row r="3905" s="487" customFormat="1"/>
    <row r="3906" s="487" customFormat="1"/>
    <row r="3907" s="487" customFormat="1"/>
    <row r="3908" s="487" customFormat="1"/>
    <row r="3909" s="487" customFormat="1"/>
    <row r="3910" s="487" customFormat="1"/>
    <row r="3911" s="487" customFormat="1"/>
    <row r="3912" s="487" customFormat="1"/>
    <row r="3913" s="487" customFormat="1"/>
    <row r="3914" s="487" customFormat="1"/>
    <row r="3915" s="487" customFormat="1"/>
    <row r="3916" s="487" customFormat="1"/>
    <row r="3917" s="487" customFormat="1"/>
    <row r="3918" s="487" customFormat="1"/>
    <row r="3919" s="487" customFormat="1"/>
    <row r="3920" s="487" customFormat="1"/>
    <row r="3921" s="487" customFormat="1"/>
    <row r="3922" s="487" customFormat="1"/>
    <row r="3923" s="487" customFormat="1"/>
    <row r="3924" s="487" customFormat="1"/>
    <row r="3925" s="487" customFormat="1"/>
    <row r="3926" s="487" customFormat="1"/>
    <row r="3927" s="487" customFormat="1"/>
    <row r="3928" s="487" customFormat="1"/>
    <row r="3929" s="487" customFormat="1"/>
    <row r="3930" s="487" customFormat="1"/>
    <row r="3931" s="487" customFormat="1"/>
    <row r="3932" s="487" customFormat="1"/>
    <row r="3933" s="487" customFormat="1"/>
    <row r="3934" s="487" customFormat="1"/>
    <row r="3935" s="487" customFormat="1"/>
    <row r="3936" s="487" customFormat="1"/>
    <row r="3937" s="487" customFormat="1"/>
    <row r="3938" s="487" customFormat="1"/>
    <row r="3939" s="487" customFormat="1"/>
    <row r="3940" s="487" customFormat="1"/>
    <row r="3941" s="487" customFormat="1"/>
    <row r="3942" s="487" customFormat="1"/>
    <row r="3943" s="487" customFormat="1"/>
    <row r="3944" s="487" customFormat="1"/>
    <row r="3945" s="487" customFormat="1"/>
    <row r="3946" s="487" customFormat="1"/>
    <row r="3947" s="487" customFormat="1"/>
    <row r="3948" s="487" customFormat="1"/>
    <row r="3949" s="487" customFormat="1"/>
    <row r="3950" s="487" customFormat="1"/>
    <row r="3951" s="487" customFormat="1"/>
    <row r="3952" s="487" customFormat="1"/>
    <row r="3953" s="487" customFormat="1"/>
    <row r="3954" s="487" customFormat="1"/>
    <row r="3955" s="487" customFormat="1"/>
    <row r="3956" s="487" customFormat="1"/>
    <row r="3957" s="487" customFormat="1"/>
    <row r="3958" s="487" customFormat="1"/>
    <row r="3959" s="487" customFormat="1"/>
    <row r="3960" s="487" customFormat="1"/>
    <row r="3961" s="487" customFormat="1"/>
    <row r="3962" s="487" customFormat="1"/>
    <row r="3963" s="487" customFormat="1"/>
    <row r="3964" s="487" customFormat="1"/>
    <row r="3965" s="487" customFormat="1"/>
    <row r="3966" s="487" customFormat="1"/>
    <row r="3967" s="487" customFormat="1"/>
    <row r="3968" s="487" customFormat="1"/>
    <row r="3969" s="487" customFormat="1"/>
    <row r="3970" s="487" customFormat="1"/>
    <row r="3971" s="487" customFormat="1"/>
    <row r="3972" s="487" customFormat="1"/>
    <row r="3973" s="487" customFormat="1"/>
    <row r="3974" s="487" customFormat="1"/>
    <row r="3975" s="487" customFormat="1"/>
    <row r="3976" s="487" customFormat="1"/>
    <row r="3977" s="487" customFormat="1"/>
    <row r="3978" s="487" customFormat="1"/>
    <row r="3979" s="487" customFormat="1"/>
    <row r="3980" s="487" customFormat="1"/>
    <row r="3981" s="487" customFormat="1"/>
    <row r="3982" s="487" customFormat="1"/>
    <row r="3983" s="487" customFormat="1"/>
    <row r="3984" s="487" customFormat="1"/>
    <row r="3985" s="487" customFormat="1"/>
    <row r="3986" s="487" customFormat="1"/>
    <row r="3987" s="487" customFormat="1"/>
    <row r="3988" s="487" customFormat="1"/>
    <row r="3989" s="487" customFormat="1"/>
    <row r="3990" s="487" customFormat="1"/>
    <row r="3991" s="487" customFormat="1"/>
    <row r="3992" s="487" customFormat="1"/>
    <row r="3993" s="487" customFormat="1"/>
    <row r="3994" s="487" customFormat="1"/>
    <row r="3995" s="487" customFormat="1"/>
    <row r="3996" s="487" customFormat="1"/>
    <row r="3997" s="487" customFormat="1"/>
    <row r="3998" s="487" customFormat="1"/>
    <row r="3999" s="487" customFormat="1"/>
    <row r="4000" s="487" customFormat="1"/>
    <row r="4001" s="487" customFormat="1"/>
    <row r="4002" s="487" customFormat="1"/>
    <row r="4003" s="487" customFormat="1"/>
    <row r="4004" s="487" customFormat="1"/>
    <row r="4005" s="487" customFormat="1"/>
    <row r="4006" s="487" customFormat="1"/>
    <row r="4007" s="487" customFormat="1"/>
    <row r="4008" s="487" customFormat="1"/>
    <row r="4009" s="487" customFormat="1"/>
    <row r="4010" s="487" customFormat="1"/>
    <row r="4011" s="487" customFormat="1"/>
    <row r="4012" s="487" customFormat="1"/>
    <row r="4013" s="487" customFormat="1"/>
    <row r="4014" s="487" customFormat="1"/>
    <row r="4015" s="487" customFormat="1"/>
    <row r="4016" s="487" customFormat="1"/>
    <row r="4017" s="487" customFormat="1"/>
    <row r="4018" s="487" customFormat="1"/>
    <row r="4019" s="487" customFormat="1"/>
    <row r="4020" s="487" customFormat="1"/>
    <row r="4021" s="487" customFormat="1"/>
    <row r="4022" s="487" customFormat="1"/>
    <row r="4023" s="487" customFormat="1"/>
    <row r="4024" s="487" customFormat="1"/>
    <row r="4025" s="487" customFormat="1"/>
    <row r="4026" s="487" customFormat="1"/>
    <row r="4027" s="487" customFormat="1"/>
    <row r="4028" s="487" customFormat="1"/>
    <row r="4029" s="487" customFormat="1"/>
    <row r="4030" s="487" customFormat="1"/>
    <row r="4031" s="487" customFormat="1"/>
    <row r="4032" s="487" customFormat="1"/>
    <row r="4033" s="487" customFormat="1"/>
    <row r="4034" s="487" customFormat="1"/>
    <row r="4035" s="487" customFormat="1"/>
    <row r="4036" s="487" customFormat="1"/>
    <row r="4037" s="487" customFormat="1"/>
    <row r="4038" s="487" customFormat="1"/>
    <row r="4039" s="487" customFormat="1"/>
    <row r="4040" s="487" customFormat="1"/>
    <row r="4041" s="487" customFormat="1"/>
    <row r="4042" s="487" customFormat="1"/>
    <row r="4043" s="487" customFormat="1"/>
    <row r="4044" s="487" customFormat="1"/>
    <row r="4045" s="487" customFormat="1"/>
    <row r="4046" s="487" customFormat="1"/>
    <row r="4047" s="487" customFormat="1"/>
    <row r="4048" s="487" customFormat="1"/>
    <row r="4049" s="487" customFormat="1"/>
    <row r="4050" s="487" customFormat="1"/>
    <row r="4051" s="487" customFormat="1"/>
    <row r="4052" s="487" customFormat="1"/>
    <row r="4053" s="487" customFormat="1"/>
    <row r="4054" s="487" customFormat="1"/>
    <row r="4055" s="487" customFormat="1"/>
    <row r="4056" s="487" customFormat="1"/>
    <row r="4057" s="487" customFormat="1"/>
    <row r="4058" s="487" customFormat="1"/>
    <row r="4059" s="487" customFormat="1"/>
    <row r="4060" s="487" customFormat="1"/>
    <row r="4061" s="487" customFormat="1"/>
    <row r="4062" s="487" customFormat="1"/>
    <row r="4063" s="487" customFormat="1"/>
    <row r="4064" s="487" customFormat="1"/>
    <row r="4065" s="487" customFormat="1"/>
    <row r="4066" s="487" customFormat="1"/>
    <row r="4067" s="487" customFormat="1"/>
    <row r="4068" s="487" customFormat="1"/>
    <row r="4069" s="487" customFormat="1"/>
    <row r="4070" s="487" customFormat="1"/>
    <row r="4071" s="487" customFormat="1"/>
    <row r="4072" s="487" customFormat="1"/>
    <row r="4073" s="487" customFormat="1"/>
    <row r="4074" s="487" customFormat="1"/>
    <row r="4075" s="487" customFormat="1"/>
    <row r="4076" s="487" customFormat="1"/>
    <row r="4077" s="487" customFormat="1"/>
    <row r="4078" s="487" customFormat="1"/>
    <row r="4079" s="487" customFormat="1"/>
    <row r="4080" s="487" customFormat="1"/>
    <row r="4081" s="487" customFormat="1"/>
    <row r="4082" s="487" customFormat="1"/>
    <row r="4083" s="487" customFormat="1"/>
    <row r="4084" s="487" customFormat="1"/>
    <row r="4085" s="487" customFormat="1"/>
    <row r="4086" s="487" customFormat="1"/>
    <row r="4087" s="487" customFormat="1"/>
    <row r="4088" s="487" customFormat="1"/>
    <row r="4089" s="487" customFormat="1"/>
    <row r="4090" s="487" customFormat="1"/>
    <row r="4091" s="487" customFormat="1"/>
    <row r="4092" s="487" customFormat="1"/>
    <row r="4093" s="487" customFormat="1"/>
    <row r="4094" s="487" customFormat="1"/>
    <row r="4095" s="487" customFormat="1"/>
    <row r="4096" s="487" customFormat="1"/>
    <row r="4097" s="487" customFormat="1"/>
    <row r="4098" s="487" customFormat="1"/>
    <row r="4099" s="487" customFormat="1"/>
    <row r="4100" s="487" customFormat="1"/>
    <row r="4101" s="487" customFormat="1"/>
    <row r="4102" s="487" customFormat="1"/>
    <row r="4103" s="487" customFormat="1"/>
    <row r="4104" s="487" customFormat="1"/>
    <row r="4105" s="487" customFormat="1"/>
    <row r="4106" s="487" customFormat="1"/>
    <row r="4107" s="487" customFormat="1"/>
    <row r="4108" s="487" customFormat="1"/>
    <row r="4109" s="487" customFormat="1"/>
    <row r="4110" s="487" customFormat="1"/>
    <row r="4111" s="487" customFormat="1"/>
    <row r="4112" s="487" customFormat="1"/>
    <row r="4113" s="487" customFormat="1"/>
    <row r="4114" s="487" customFormat="1"/>
    <row r="4115" s="487" customFormat="1"/>
    <row r="4116" s="487" customFormat="1"/>
    <row r="4117" s="487" customFormat="1"/>
    <row r="4118" s="487" customFormat="1"/>
    <row r="4119" s="487" customFormat="1"/>
    <row r="4120" s="487" customFormat="1"/>
    <row r="4121" s="487" customFormat="1"/>
    <row r="4122" s="487" customFormat="1"/>
    <row r="4123" s="487" customFormat="1"/>
    <row r="4124" s="487" customFormat="1"/>
    <row r="4125" s="487" customFormat="1"/>
    <row r="4126" s="487" customFormat="1"/>
    <row r="4127" s="487" customFormat="1"/>
    <row r="4128" s="487" customFormat="1"/>
    <row r="4129" s="487" customFormat="1"/>
    <row r="4130" s="487" customFormat="1"/>
    <row r="4131" s="487" customFormat="1"/>
    <row r="4132" s="487" customFormat="1"/>
    <row r="4133" s="487" customFormat="1"/>
    <row r="4134" s="487" customFormat="1"/>
    <row r="4135" s="487" customFormat="1"/>
    <row r="4136" s="487" customFormat="1"/>
    <row r="4137" s="487" customFormat="1"/>
    <row r="4138" s="487" customFormat="1"/>
    <row r="4139" s="487" customFormat="1"/>
    <row r="4140" s="487" customFormat="1"/>
    <row r="4141" s="487" customFormat="1"/>
    <row r="4142" s="487" customFormat="1"/>
    <row r="4143" s="487" customFormat="1"/>
    <row r="4144" s="487" customFormat="1"/>
    <row r="4145" s="487" customFormat="1"/>
    <row r="4146" s="487" customFormat="1"/>
    <row r="4147" s="487" customFormat="1"/>
    <row r="4148" s="487" customFormat="1"/>
    <row r="4149" s="487" customFormat="1"/>
    <row r="4150" s="487" customFormat="1"/>
    <row r="4151" s="487" customFormat="1"/>
    <row r="4152" s="487" customFormat="1"/>
    <row r="4153" s="487" customFormat="1"/>
    <row r="4154" s="487" customFormat="1"/>
    <row r="4155" s="487" customFormat="1"/>
    <row r="4156" s="487" customFormat="1"/>
    <row r="4157" s="487" customFormat="1"/>
    <row r="4158" s="487" customFormat="1"/>
    <row r="4159" s="487" customFormat="1"/>
    <row r="4160" s="487" customFormat="1"/>
    <row r="4161" s="487" customFormat="1"/>
    <row r="4162" s="487" customFormat="1"/>
    <row r="4163" s="487" customFormat="1"/>
    <row r="4164" s="487" customFormat="1"/>
    <row r="4165" s="487" customFormat="1"/>
    <row r="4166" s="487" customFormat="1"/>
    <row r="4167" s="487" customFormat="1"/>
    <row r="4168" s="487" customFormat="1"/>
    <row r="4169" s="487" customFormat="1"/>
    <row r="4170" s="487" customFormat="1"/>
    <row r="4171" s="487" customFormat="1"/>
    <row r="4172" s="487" customFormat="1"/>
    <row r="4173" s="487" customFormat="1"/>
    <row r="4174" s="487" customFormat="1"/>
    <row r="4175" s="487" customFormat="1"/>
    <row r="4176" s="487" customFormat="1"/>
    <row r="4177" s="487" customFormat="1"/>
    <row r="4178" s="487" customFormat="1"/>
    <row r="4179" s="487" customFormat="1"/>
    <row r="4180" s="487" customFormat="1"/>
    <row r="4181" s="487" customFormat="1"/>
    <row r="4182" s="487" customFormat="1"/>
    <row r="4183" s="487" customFormat="1"/>
    <row r="4184" s="487" customFormat="1"/>
    <row r="4185" s="487" customFormat="1"/>
    <row r="4186" s="487" customFormat="1"/>
    <row r="4187" s="487" customFormat="1"/>
    <row r="4188" s="487" customFormat="1"/>
    <row r="4189" s="487" customFormat="1"/>
    <row r="4190" s="487" customFormat="1"/>
    <row r="4191" s="487" customFormat="1"/>
    <row r="4192" s="487" customFormat="1"/>
    <row r="4193" s="487" customFormat="1"/>
    <row r="4194" s="487" customFormat="1"/>
    <row r="4195" s="487" customFormat="1"/>
    <row r="4196" s="487" customFormat="1"/>
    <row r="4197" s="487" customFormat="1"/>
    <row r="4198" s="487" customFormat="1"/>
    <row r="4199" s="487" customFormat="1"/>
    <row r="4200" s="487" customFormat="1"/>
    <row r="4201" s="487" customFormat="1"/>
    <row r="4202" s="487" customFormat="1"/>
    <row r="4203" s="487" customFormat="1"/>
    <row r="4204" s="487" customFormat="1"/>
    <row r="4205" s="487" customFormat="1"/>
    <row r="4206" s="487" customFormat="1"/>
    <row r="4207" s="487" customFormat="1"/>
    <row r="4208" s="487" customFormat="1"/>
    <row r="4209" s="487" customFormat="1"/>
    <row r="4210" s="487" customFormat="1"/>
    <row r="4211" s="487" customFormat="1"/>
    <row r="4212" s="487" customFormat="1"/>
    <row r="4213" s="487" customFormat="1"/>
    <row r="4214" s="487" customFormat="1"/>
    <row r="4215" s="487" customFormat="1"/>
    <row r="4216" s="487" customFormat="1"/>
    <row r="4217" s="487" customFormat="1"/>
    <row r="4218" s="487" customFormat="1"/>
    <row r="4219" s="487" customFormat="1"/>
    <row r="4220" s="487" customFormat="1"/>
    <row r="4221" s="487" customFormat="1"/>
    <row r="4222" s="487" customFormat="1"/>
    <row r="4223" s="487" customFormat="1"/>
    <row r="4224" s="487" customFormat="1"/>
    <row r="4225" s="487" customFormat="1"/>
    <row r="4226" s="487" customFormat="1"/>
    <row r="4227" s="487" customFormat="1"/>
    <row r="4228" s="487" customFormat="1"/>
    <row r="4229" s="487" customFormat="1"/>
    <row r="4230" s="487" customFormat="1"/>
    <row r="4231" s="487" customFormat="1"/>
    <row r="4232" s="487" customFormat="1"/>
    <row r="4233" s="487" customFormat="1"/>
    <row r="4234" s="487" customFormat="1"/>
    <row r="4235" s="487" customFormat="1"/>
    <row r="4236" s="487" customFormat="1"/>
    <row r="4237" s="487" customFormat="1"/>
    <row r="4238" s="487" customFormat="1"/>
    <row r="4239" s="487" customFormat="1"/>
    <row r="4240" s="487" customFormat="1"/>
    <row r="4241" s="487" customFormat="1"/>
    <row r="4242" s="487" customFormat="1"/>
    <row r="4243" s="487" customFormat="1"/>
    <row r="4244" s="487" customFormat="1"/>
    <row r="4245" s="487" customFormat="1"/>
    <row r="4246" s="487" customFormat="1"/>
    <row r="4247" s="487" customFormat="1"/>
    <row r="4248" s="487" customFormat="1"/>
    <row r="4249" s="487" customFormat="1"/>
    <row r="4250" s="487" customFormat="1"/>
    <row r="4251" s="487" customFormat="1"/>
    <row r="4252" s="487" customFormat="1"/>
    <row r="4253" s="487" customFormat="1"/>
    <row r="4254" s="487" customFormat="1"/>
    <row r="4255" s="487" customFormat="1"/>
    <row r="4256" s="487" customFormat="1"/>
    <row r="4257" s="487" customFormat="1"/>
    <row r="4258" s="487" customFormat="1"/>
    <row r="4259" s="487" customFormat="1"/>
    <row r="4260" s="487" customFormat="1"/>
    <row r="4261" s="487" customFormat="1"/>
    <row r="4262" s="487" customFormat="1"/>
    <row r="4263" s="487" customFormat="1"/>
    <row r="4264" s="487" customFormat="1"/>
    <row r="4265" s="487" customFormat="1"/>
    <row r="4266" s="487" customFormat="1"/>
    <row r="4267" s="487" customFormat="1"/>
    <row r="4268" s="487" customFormat="1"/>
    <row r="4269" s="487" customFormat="1"/>
    <row r="4270" s="487" customFormat="1"/>
    <row r="4271" s="487" customFormat="1"/>
    <row r="4272" s="487" customFormat="1"/>
    <row r="4273" s="487" customFormat="1"/>
    <row r="4274" s="487" customFormat="1"/>
    <row r="4275" s="487" customFormat="1"/>
    <row r="4276" s="487" customFormat="1"/>
    <row r="4277" s="487" customFormat="1"/>
    <row r="4278" s="487" customFormat="1"/>
    <row r="4279" s="487" customFormat="1"/>
    <row r="4280" s="487" customFormat="1"/>
    <row r="4281" s="487" customFormat="1"/>
    <row r="4282" s="487" customFormat="1"/>
    <row r="4283" s="487" customFormat="1"/>
    <row r="4284" s="487" customFormat="1"/>
    <row r="4285" s="487" customFormat="1"/>
    <row r="4286" s="487" customFormat="1"/>
    <row r="4287" s="487" customFormat="1"/>
    <row r="4288" s="487" customFormat="1"/>
    <row r="4289" s="487" customFormat="1"/>
    <row r="4290" s="487" customFormat="1"/>
    <row r="4291" s="487" customFormat="1"/>
    <row r="4292" s="487" customFormat="1"/>
    <row r="4293" s="487" customFormat="1"/>
    <row r="4294" s="487" customFormat="1"/>
    <row r="4295" s="487" customFormat="1"/>
    <row r="4296" s="487" customFormat="1"/>
    <row r="4297" s="487" customFormat="1"/>
    <row r="4298" s="487" customFormat="1"/>
    <row r="4299" s="487" customFormat="1"/>
    <row r="4300" s="487" customFormat="1"/>
    <row r="4301" s="487" customFormat="1"/>
    <row r="4302" s="487" customFormat="1"/>
    <row r="4303" s="487" customFormat="1"/>
    <row r="4304" s="487" customFormat="1"/>
    <row r="4305" s="487" customFormat="1"/>
    <row r="4306" s="487" customFormat="1"/>
    <row r="4307" s="487" customFormat="1"/>
    <row r="4308" s="487" customFormat="1"/>
    <row r="4309" s="487" customFormat="1"/>
    <row r="4310" s="487" customFormat="1"/>
    <row r="4311" s="487" customFormat="1"/>
    <row r="4312" s="487" customFormat="1"/>
    <row r="4313" s="487" customFormat="1"/>
    <row r="4314" s="487" customFormat="1"/>
    <row r="4315" s="487" customFormat="1"/>
    <row r="4316" s="487" customFormat="1"/>
    <row r="4317" s="487" customFormat="1"/>
    <row r="4318" s="487" customFormat="1"/>
    <row r="4319" s="487" customFormat="1"/>
    <row r="4320" s="487" customFormat="1"/>
    <row r="4321" s="487" customFormat="1"/>
    <row r="4322" s="487" customFormat="1"/>
    <row r="4323" s="487" customFormat="1"/>
    <row r="4324" s="487" customFormat="1"/>
    <row r="4325" s="487" customFormat="1"/>
    <row r="4326" s="487" customFormat="1"/>
    <row r="4327" s="487" customFormat="1"/>
    <row r="4328" s="487" customFormat="1"/>
    <row r="4329" s="487" customFormat="1"/>
    <row r="4330" s="487" customFormat="1"/>
    <row r="4331" s="487" customFormat="1"/>
    <row r="4332" s="487" customFormat="1"/>
    <row r="4333" s="487" customFormat="1"/>
    <row r="4334" s="487" customFormat="1"/>
    <row r="4335" s="487" customFormat="1"/>
    <row r="4336" s="487" customFormat="1"/>
    <row r="4337" s="487" customFormat="1"/>
    <row r="4338" s="487" customFormat="1"/>
    <row r="4339" s="487" customFormat="1"/>
    <row r="4340" s="487" customFormat="1"/>
    <row r="4341" s="487" customFormat="1"/>
    <row r="4342" s="487" customFormat="1"/>
    <row r="4343" s="487" customFormat="1"/>
    <row r="4344" s="487" customFormat="1"/>
    <row r="4345" s="487" customFormat="1"/>
    <row r="4346" s="487" customFormat="1"/>
    <row r="4347" s="487" customFormat="1"/>
    <row r="4348" s="487" customFormat="1"/>
    <row r="4349" s="487" customFormat="1"/>
    <row r="4350" s="487" customFormat="1"/>
    <row r="4351" s="487" customFormat="1"/>
    <row r="4352" s="487" customFormat="1"/>
    <row r="4353" s="487" customFormat="1"/>
    <row r="4354" s="487" customFormat="1"/>
    <row r="4355" s="487" customFormat="1"/>
    <row r="4356" s="487" customFormat="1"/>
    <row r="4357" s="487" customFormat="1"/>
    <row r="4358" s="487" customFormat="1"/>
    <row r="4359" s="487" customFormat="1"/>
    <row r="4360" s="487" customFormat="1"/>
    <row r="4361" s="487" customFormat="1"/>
    <row r="4362" s="487" customFormat="1"/>
    <row r="4363" s="487" customFormat="1"/>
    <row r="4364" s="487" customFormat="1"/>
    <row r="4365" s="487" customFormat="1"/>
    <row r="4366" s="487" customFormat="1"/>
    <row r="4367" s="487" customFormat="1"/>
    <row r="4368" s="487" customFormat="1"/>
    <row r="4369" s="487" customFormat="1"/>
    <row r="4370" s="487" customFormat="1"/>
    <row r="4371" s="487" customFormat="1"/>
    <row r="4372" s="487" customFormat="1"/>
    <row r="4373" s="487" customFormat="1"/>
    <row r="4374" s="487" customFormat="1"/>
    <row r="4375" s="487" customFormat="1"/>
    <row r="4376" s="487" customFormat="1"/>
    <row r="4377" s="487" customFormat="1"/>
    <row r="4378" s="487" customFormat="1"/>
    <row r="4379" s="487" customFormat="1"/>
    <row r="4380" s="487" customFormat="1"/>
    <row r="4381" s="487" customFormat="1"/>
    <row r="4382" s="487" customFormat="1"/>
    <row r="4383" s="487" customFormat="1"/>
    <row r="4384" s="487" customFormat="1"/>
    <row r="4385" s="487" customFormat="1"/>
    <row r="4386" s="487" customFormat="1"/>
    <row r="4387" s="487" customFormat="1"/>
    <row r="4388" s="487" customFormat="1"/>
    <row r="4389" s="487" customFormat="1"/>
    <row r="4390" s="487" customFormat="1"/>
    <row r="4391" s="487" customFormat="1"/>
    <row r="4392" s="487" customFormat="1"/>
    <row r="4393" s="487" customFormat="1"/>
    <row r="4394" s="487" customFormat="1"/>
    <row r="4395" s="487" customFormat="1"/>
    <row r="4396" s="487" customFormat="1"/>
    <row r="4397" s="487" customFormat="1"/>
    <row r="4398" s="487" customFormat="1"/>
    <row r="4399" s="487" customFormat="1"/>
    <row r="4400" s="487" customFormat="1"/>
    <row r="4401" s="487" customFormat="1"/>
    <row r="4402" s="487" customFormat="1"/>
    <row r="4403" s="487" customFormat="1"/>
    <row r="4404" s="487" customFormat="1"/>
    <row r="4405" s="487" customFormat="1"/>
    <row r="4406" s="487" customFormat="1"/>
    <row r="4407" s="487" customFormat="1"/>
    <row r="4408" s="487" customFormat="1"/>
    <row r="4409" s="487" customFormat="1"/>
    <row r="4410" s="487" customFormat="1"/>
    <row r="4411" s="487" customFormat="1"/>
    <row r="4412" s="487" customFormat="1"/>
    <row r="4413" s="487" customFormat="1"/>
    <row r="4414" s="487" customFormat="1"/>
    <row r="4415" s="487" customFormat="1"/>
    <row r="4416" s="487" customFormat="1"/>
    <row r="4417" s="487" customFormat="1"/>
    <row r="4418" s="487" customFormat="1"/>
    <row r="4419" s="487" customFormat="1"/>
    <row r="4420" s="487" customFormat="1"/>
    <row r="4421" s="487" customFormat="1"/>
    <row r="4422" s="487" customFormat="1"/>
    <row r="4423" s="487" customFormat="1"/>
    <row r="4424" s="487" customFormat="1"/>
    <row r="4425" s="487" customFormat="1"/>
    <row r="4426" s="487" customFormat="1"/>
    <row r="4427" s="487" customFormat="1"/>
    <row r="4428" s="487" customFormat="1"/>
    <row r="4429" s="487" customFormat="1"/>
    <row r="4430" s="487" customFormat="1"/>
    <row r="4431" s="487" customFormat="1"/>
    <row r="4432" s="487" customFormat="1"/>
    <row r="4433" s="487" customFormat="1"/>
    <row r="4434" s="487" customFormat="1"/>
    <row r="4435" s="487" customFormat="1"/>
    <row r="4436" s="487" customFormat="1"/>
    <row r="4437" s="487" customFormat="1"/>
    <row r="4438" s="487" customFormat="1"/>
    <row r="4439" s="487" customFormat="1"/>
    <row r="4440" s="487" customFormat="1"/>
    <row r="4441" s="487" customFormat="1"/>
    <row r="4442" s="487" customFormat="1"/>
    <row r="4443" s="487" customFormat="1"/>
    <row r="4444" s="487" customFormat="1"/>
    <row r="4445" s="487" customFormat="1"/>
    <row r="4446" s="487" customFormat="1"/>
    <row r="4447" s="487" customFormat="1"/>
    <row r="4448" s="487" customFormat="1"/>
    <row r="4449" s="487" customFormat="1"/>
    <row r="4450" s="487" customFormat="1"/>
    <row r="4451" s="487" customFormat="1"/>
    <row r="4452" s="487" customFormat="1"/>
    <row r="4453" s="487" customFormat="1"/>
    <row r="4454" s="487" customFormat="1"/>
    <row r="4455" s="487" customFormat="1"/>
    <row r="4456" s="487" customFormat="1"/>
    <row r="4457" s="487" customFormat="1"/>
    <row r="4458" s="487" customFormat="1"/>
    <row r="4459" s="487" customFormat="1"/>
    <row r="4460" s="487" customFormat="1"/>
    <row r="4461" s="487" customFormat="1"/>
    <row r="4462" s="487" customFormat="1"/>
    <row r="4463" s="487" customFormat="1"/>
    <row r="4464" s="487" customFormat="1"/>
    <row r="4465" s="487" customFormat="1"/>
    <row r="4466" s="487" customFormat="1"/>
    <row r="4467" s="487" customFormat="1"/>
    <row r="4468" s="487" customFormat="1"/>
    <row r="4469" s="487" customFormat="1"/>
    <row r="4470" s="487" customFormat="1"/>
    <row r="4471" s="487" customFormat="1"/>
    <row r="4472" s="487" customFormat="1"/>
    <row r="4473" s="487" customFormat="1"/>
    <row r="4474" s="487" customFormat="1"/>
    <row r="4475" s="487" customFormat="1"/>
    <row r="4476" s="487" customFormat="1"/>
    <row r="4477" s="487" customFormat="1"/>
    <row r="4478" s="487" customFormat="1"/>
    <row r="4479" s="487" customFormat="1"/>
    <row r="4480" s="487" customFormat="1"/>
    <row r="4481" s="487" customFormat="1"/>
    <row r="4482" s="487" customFormat="1"/>
    <row r="4483" s="487" customFormat="1"/>
    <row r="4484" s="487" customFormat="1"/>
    <row r="4485" s="487" customFormat="1"/>
    <row r="4486" s="487" customFormat="1"/>
    <row r="4487" s="487" customFormat="1"/>
    <row r="4488" s="487" customFormat="1"/>
    <row r="4489" s="487" customFormat="1"/>
    <row r="4490" s="487" customFormat="1"/>
    <row r="4491" s="487" customFormat="1"/>
    <row r="4492" s="487" customFormat="1"/>
    <row r="4493" s="487" customFormat="1"/>
    <row r="4494" s="487" customFormat="1"/>
    <row r="4495" s="487" customFormat="1"/>
    <row r="4496" s="487" customFormat="1"/>
    <row r="4497" s="487" customFormat="1"/>
    <row r="4498" s="487" customFormat="1"/>
    <row r="4499" s="487" customFormat="1"/>
    <row r="4500" s="487" customFormat="1"/>
    <row r="4501" s="487" customFormat="1"/>
    <row r="4502" s="487" customFormat="1"/>
    <row r="4503" s="487" customFormat="1"/>
    <row r="4504" s="487" customFormat="1"/>
    <row r="4505" s="487" customFormat="1"/>
    <row r="4506" s="487" customFormat="1"/>
    <row r="4507" s="487" customFormat="1"/>
    <row r="4508" s="487" customFormat="1"/>
    <row r="4509" s="487" customFormat="1"/>
    <row r="4510" s="487" customFormat="1"/>
    <row r="4511" s="487" customFormat="1"/>
    <row r="4512" s="487" customFormat="1"/>
    <row r="4513" s="487" customFormat="1"/>
    <row r="4514" s="487" customFormat="1"/>
    <row r="4515" s="487" customFormat="1"/>
    <row r="4516" s="487" customFormat="1"/>
    <row r="4517" s="487" customFormat="1"/>
    <row r="4518" s="487" customFormat="1"/>
    <row r="4519" s="487" customFormat="1"/>
    <row r="4520" s="487" customFormat="1"/>
    <row r="4521" s="487" customFormat="1"/>
    <row r="4522" s="487" customFormat="1"/>
    <row r="4523" s="487" customFormat="1"/>
    <row r="4524" s="487" customFormat="1"/>
    <row r="4525" s="487" customFormat="1"/>
    <row r="4526" s="487" customFormat="1"/>
    <row r="4527" s="487" customFormat="1"/>
    <row r="4528" s="487" customFormat="1"/>
    <row r="4529" s="487" customFormat="1"/>
    <row r="4530" s="487" customFormat="1"/>
    <row r="4531" s="487" customFormat="1"/>
    <row r="4532" s="487" customFormat="1"/>
    <row r="4533" s="487" customFormat="1"/>
    <row r="4534" s="487" customFormat="1"/>
    <row r="4535" s="487" customFormat="1"/>
    <row r="4536" s="487" customFormat="1"/>
    <row r="4537" s="487" customFormat="1"/>
    <row r="4538" s="487" customFormat="1"/>
    <row r="4539" s="487" customFormat="1"/>
    <row r="4540" s="487" customFormat="1"/>
    <row r="4541" s="487" customFormat="1"/>
    <row r="4542" s="487" customFormat="1"/>
    <row r="4543" s="487" customFormat="1"/>
    <row r="4544" s="487" customFormat="1"/>
    <row r="4545" s="487" customFormat="1"/>
    <row r="4546" s="487" customFormat="1"/>
    <row r="4547" s="487" customFormat="1"/>
    <row r="4548" s="487" customFormat="1"/>
    <row r="4549" s="487" customFormat="1"/>
    <row r="4550" s="487" customFormat="1"/>
    <row r="4551" s="487" customFormat="1"/>
    <row r="4552" s="487" customFormat="1"/>
    <row r="4553" s="487" customFormat="1"/>
    <row r="4554" s="487" customFormat="1"/>
    <row r="4555" s="487" customFormat="1"/>
    <row r="4556" s="487" customFormat="1"/>
    <row r="4557" s="487" customFormat="1"/>
    <row r="4558" s="487" customFormat="1"/>
    <row r="4559" s="487" customFormat="1"/>
    <row r="4560" s="487" customFormat="1"/>
    <row r="4561" s="487" customFormat="1"/>
    <row r="4562" s="487" customFormat="1"/>
    <row r="4563" s="487" customFormat="1"/>
    <row r="4564" s="487" customFormat="1"/>
    <row r="4565" s="487" customFormat="1"/>
    <row r="4566" s="487" customFormat="1"/>
    <row r="4567" s="487" customFormat="1"/>
    <row r="4568" s="487" customFormat="1"/>
    <row r="4569" s="487" customFormat="1"/>
    <row r="4570" s="487" customFormat="1"/>
    <row r="4571" s="487" customFormat="1"/>
    <row r="4572" s="487" customFormat="1"/>
    <row r="4573" s="487" customFormat="1"/>
    <row r="4574" s="487" customFormat="1"/>
    <row r="4575" s="487" customFormat="1"/>
    <row r="4576" s="487" customFormat="1"/>
    <row r="4577" s="487" customFormat="1"/>
    <row r="4578" s="487" customFormat="1"/>
    <row r="4579" s="487" customFormat="1"/>
    <row r="4580" s="487" customFormat="1"/>
    <row r="4581" s="487" customFormat="1"/>
    <row r="4582" s="487" customFormat="1"/>
    <row r="4583" s="487" customFormat="1"/>
    <row r="4584" s="487" customFormat="1"/>
    <row r="4585" s="487" customFormat="1"/>
    <row r="4586" s="487" customFormat="1"/>
    <row r="4587" s="487" customFormat="1"/>
    <row r="4588" s="487" customFormat="1"/>
    <row r="4589" s="487" customFormat="1"/>
    <row r="4590" s="487" customFormat="1"/>
    <row r="4591" s="487" customFormat="1"/>
    <row r="4592" s="487" customFormat="1"/>
    <row r="4593" s="487" customFormat="1"/>
    <row r="4594" s="487" customFormat="1"/>
    <row r="4595" s="487" customFormat="1"/>
    <row r="4596" s="487" customFormat="1"/>
    <row r="4597" s="487" customFormat="1"/>
    <row r="4598" s="487" customFormat="1"/>
    <row r="4599" s="487" customFormat="1"/>
    <row r="4600" s="487" customFormat="1"/>
    <row r="4601" s="487" customFormat="1"/>
    <row r="4602" s="487" customFormat="1"/>
    <row r="4603" s="487" customFormat="1"/>
    <row r="4604" s="487" customFormat="1"/>
    <row r="4605" s="487" customFormat="1"/>
    <row r="4606" s="487" customFormat="1"/>
    <row r="4607" s="487" customFormat="1"/>
    <row r="4608" s="487" customFormat="1"/>
    <row r="4609" s="487" customFormat="1"/>
    <row r="4610" s="487" customFormat="1"/>
    <row r="4611" s="487" customFormat="1"/>
    <row r="4612" s="487" customFormat="1"/>
    <row r="4613" s="487" customFormat="1"/>
    <row r="4614" s="487" customFormat="1"/>
    <row r="4615" s="487" customFormat="1"/>
    <row r="4616" s="487" customFormat="1"/>
    <row r="4617" s="487" customFormat="1"/>
    <row r="4618" s="487" customFormat="1"/>
    <row r="4619" s="487" customFormat="1"/>
    <row r="4620" s="487" customFormat="1"/>
    <row r="4621" s="487" customFormat="1"/>
    <row r="4622" s="487" customFormat="1"/>
    <row r="4623" s="487" customFormat="1"/>
    <row r="4624" s="487" customFormat="1"/>
    <row r="4625" s="487" customFormat="1"/>
    <row r="4626" s="487" customFormat="1"/>
    <row r="4627" s="487" customFormat="1"/>
    <row r="4628" s="487" customFormat="1"/>
    <row r="4629" s="487" customFormat="1"/>
    <row r="4630" s="487" customFormat="1"/>
    <row r="4631" s="487" customFormat="1"/>
    <row r="4632" s="487" customFormat="1"/>
    <row r="4633" s="487" customFormat="1"/>
    <row r="4634" s="487" customFormat="1"/>
    <row r="4635" s="487" customFormat="1"/>
    <row r="4636" s="487" customFormat="1"/>
    <row r="4637" s="487" customFormat="1"/>
    <row r="4638" s="487" customFormat="1"/>
    <row r="4639" s="487" customFormat="1"/>
    <row r="4640" s="487" customFormat="1"/>
    <row r="4641" s="487" customFormat="1"/>
    <row r="4642" s="487" customFormat="1"/>
    <row r="4643" s="487" customFormat="1"/>
    <row r="4644" s="487" customFormat="1"/>
    <row r="4645" s="487" customFormat="1"/>
    <row r="4646" s="487" customFormat="1"/>
    <row r="4647" s="487" customFormat="1"/>
    <row r="4648" s="487" customFormat="1"/>
    <row r="4649" s="487" customFormat="1"/>
    <row r="4650" s="487" customFormat="1"/>
    <row r="4651" s="487" customFormat="1"/>
    <row r="4652" s="487" customFormat="1"/>
    <row r="4653" s="487" customFormat="1"/>
    <row r="4654" s="487" customFormat="1"/>
    <row r="4655" s="487" customFormat="1"/>
    <row r="4656" s="487" customFormat="1"/>
    <row r="4657" s="487" customFormat="1"/>
    <row r="4658" s="487" customFormat="1"/>
    <row r="4659" s="487" customFormat="1"/>
    <row r="4660" s="487" customFormat="1"/>
    <row r="4661" s="487" customFormat="1"/>
    <row r="4662" s="487" customFormat="1"/>
    <row r="4663" s="487" customFormat="1"/>
    <row r="4664" s="487" customFormat="1"/>
    <row r="4665" s="487" customFormat="1"/>
    <row r="4666" s="487" customFormat="1"/>
    <row r="4667" s="487" customFormat="1"/>
    <row r="4668" s="487" customFormat="1"/>
    <row r="4669" s="487" customFormat="1"/>
    <row r="4670" s="487" customFormat="1"/>
    <row r="4671" s="487" customFormat="1"/>
    <row r="4672" s="487" customFormat="1"/>
    <row r="4673" s="487" customFormat="1"/>
    <row r="4674" s="487" customFormat="1"/>
    <row r="4675" s="487" customFormat="1"/>
    <row r="4676" s="487" customFormat="1"/>
    <row r="4677" s="487" customFormat="1"/>
    <row r="4678" s="487" customFormat="1"/>
    <row r="4679" s="487" customFormat="1"/>
    <row r="4680" s="487" customFormat="1"/>
    <row r="4681" s="487" customFormat="1"/>
    <row r="4682" s="487" customFormat="1"/>
    <row r="4683" s="487" customFormat="1"/>
    <row r="4684" s="487" customFormat="1"/>
    <row r="4685" s="487" customFormat="1"/>
    <row r="4686" s="487" customFormat="1"/>
    <row r="4687" s="487" customFormat="1"/>
    <row r="4688" s="487" customFormat="1"/>
    <row r="4689" s="487" customFormat="1"/>
    <row r="4690" s="487" customFormat="1"/>
    <row r="4691" s="487" customFormat="1"/>
    <row r="4692" s="487" customFormat="1"/>
    <row r="4693" s="487" customFormat="1"/>
    <row r="4694" s="487" customFormat="1"/>
    <row r="4695" s="487" customFormat="1"/>
    <row r="4696" s="487" customFormat="1"/>
    <row r="4697" s="487" customFormat="1"/>
    <row r="4698" s="487" customFormat="1"/>
    <row r="4699" s="487" customFormat="1"/>
    <row r="4700" s="487" customFormat="1"/>
    <row r="4701" s="487" customFormat="1"/>
    <row r="4702" s="487" customFormat="1"/>
    <row r="4703" s="487" customFormat="1"/>
    <row r="4704" s="487" customFormat="1"/>
    <row r="4705" s="487" customFormat="1"/>
    <row r="4706" s="487" customFormat="1"/>
    <row r="4707" s="487" customFormat="1"/>
    <row r="4708" s="487" customFormat="1"/>
    <row r="4709" s="487" customFormat="1"/>
    <row r="4710" s="487" customFormat="1"/>
    <row r="4711" s="487" customFormat="1"/>
    <row r="4712" s="487" customFormat="1"/>
    <row r="4713" s="487" customFormat="1"/>
    <row r="4714" s="487" customFormat="1"/>
    <row r="4715" s="487" customFormat="1"/>
    <row r="4716" s="487" customFormat="1"/>
    <row r="4717" s="487" customFormat="1"/>
    <row r="4718" s="487" customFormat="1"/>
    <row r="4719" s="487" customFormat="1"/>
    <row r="4720" s="487" customFormat="1"/>
    <row r="4721" s="487" customFormat="1"/>
    <row r="4722" s="487" customFormat="1"/>
    <row r="4723" s="487" customFormat="1"/>
    <row r="4724" s="487" customFormat="1"/>
    <row r="4725" s="487" customFormat="1"/>
    <row r="4726" s="487" customFormat="1"/>
    <row r="4727" s="487" customFormat="1"/>
    <row r="4728" s="487" customFormat="1"/>
    <row r="4729" s="487" customFormat="1"/>
    <row r="4730" s="487" customFormat="1"/>
    <row r="4731" s="487" customFormat="1"/>
    <row r="4732" s="487" customFormat="1"/>
    <row r="4733" s="487" customFormat="1"/>
    <row r="4734" s="487" customFormat="1"/>
    <row r="4735" s="487" customFormat="1"/>
    <row r="4736" s="487" customFormat="1"/>
    <row r="4737" s="487" customFormat="1"/>
    <row r="4738" s="487" customFormat="1"/>
    <row r="4739" s="487" customFormat="1"/>
    <row r="4740" s="487" customFormat="1"/>
    <row r="4741" s="487" customFormat="1"/>
    <row r="4742" s="487" customFormat="1"/>
    <row r="4743" s="487" customFormat="1"/>
    <row r="4744" s="487" customFormat="1"/>
    <row r="4745" s="487" customFormat="1"/>
    <row r="4746" s="487" customFormat="1"/>
    <row r="4747" s="487" customFormat="1"/>
    <row r="4748" s="487" customFormat="1"/>
    <row r="4749" s="487" customFormat="1"/>
    <row r="4750" s="487" customFormat="1"/>
    <row r="4751" s="487" customFormat="1"/>
    <row r="4752" s="487" customFormat="1"/>
    <row r="4753" s="487" customFormat="1"/>
    <row r="4754" s="487" customFormat="1"/>
    <row r="4755" s="487" customFormat="1"/>
    <row r="4756" s="487" customFormat="1"/>
    <row r="4757" s="487" customFormat="1"/>
    <row r="4758" s="487" customFormat="1"/>
    <row r="4759" s="487" customFormat="1"/>
    <row r="4760" s="487" customFormat="1"/>
    <row r="4761" s="487" customFormat="1"/>
    <row r="4762" s="487" customFormat="1"/>
    <row r="4763" s="487" customFormat="1"/>
    <row r="4764" s="487" customFormat="1"/>
    <row r="4765" s="487" customFormat="1"/>
    <row r="4766" s="487" customFormat="1"/>
    <row r="4767" s="487" customFormat="1"/>
    <row r="4768" s="487" customFormat="1"/>
    <row r="4769" s="487" customFormat="1"/>
    <row r="4770" s="487" customFormat="1"/>
    <row r="4771" s="487" customFormat="1"/>
    <row r="4772" s="487" customFormat="1"/>
    <row r="4773" s="487" customFormat="1"/>
    <row r="4774" s="487" customFormat="1"/>
    <row r="4775" s="487" customFormat="1"/>
    <row r="4776" s="487" customFormat="1"/>
    <row r="4777" s="487" customFormat="1"/>
    <row r="4778" s="487" customFormat="1"/>
    <row r="4779" s="487" customFormat="1"/>
    <row r="4780" s="487" customFormat="1"/>
    <row r="4781" s="487" customFormat="1"/>
    <row r="4782" s="487" customFormat="1"/>
    <row r="4783" s="487" customFormat="1"/>
    <row r="4784" s="487" customFormat="1"/>
    <row r="4785" s="487" customFormat="1"/>
    <row r="4786" s="487" customFormat="1"/>
    <row r="4787" s="487" customFormat="1"/>
    <row r="4788" s="487" customFormat="1"/>
    <row r="4789" s="487" customFormat="1"/>
    <row r="4790" s="487" customFormat="1"/>
    <row r="4791" s="487" customFormat="1"/>
    <row r="4792" s="487" customFormat="1"/>
    <row r="4793" s="487" customFormat="1"/>
    <row r="4794" s="487" customFormat="1"/>
    <row r="4795" s="487" customFormat="1"/>
    <row r="4796" s="487" customFormat="1"/>
    <row r="4797" s="487" customFormat="1"/>
    <row r="4798" s="487" customFormat="1"/>
    <row r="4799" s="487" customFormat="1"/>
    <row r="4800" s="487" customFormat="1"/>
    <row r="4801" s="487" customFormat="1"/>
    <row r="4802" s="487" customFormat="1"/>
    <row r="4803" s="487" customFormat="1"/>
    <row r="4804" s="487" customFormat="1"/>
    <row r="4805" s="487" customFormat="1"/>
    <row r="4806" s="487" customFormat="1"/>
    <row r="4807" s="487" customFormat="1"/>
    <row r="4808" s="487" customFormat="1"/>
    <row r="4809" s="487" customFormat="1"/>
    <row r="4810" s="487" customFormat="1"/>
    <row r="4811" s="487" customFormat="1"/>
    <row r="4812" s="487" customFormat="1"/>
    <row r="4813" s="487" customFormat="1"/>
    <row r="4814" s="487" customFormat="1"/>
    <row r="4815" s="487" customFormat="1"/>
    <row r="4816" s="487" customFormat="1"/>
    <row r="4817" s="487" customFormat="1"/>
    <row r="4818" s="487" customFormat="1"/>
    <row r="4819" s="487" customFormat="1"/>
    <row r="4820" s="487" customFormat="1"/>
    <row r="4821" s="487" customFormat="1"/>
    <row r="4822" s="487" customFormat="1"/>
    <row r="4823" s="487" customFormat="1"/>
    <row r="4824" s="487" customFormat="1"/>
    <row r="4825" s="487" customFormat="1"/>
    <row r="4826" s="487" customFormat="1"/>
    <row r="4827" s="487" customFormat="1"/>
    <row r="4828" s="487" customFormat="1"/>
    <row r="4829" s="487" customFormat="1"/>
    <row r="4830" s="487" customFormat="1"/>
    <row r="4831" s="487" customFormat="1"/>
    <row r="4832" s="487" customFormat="1"/>
    <row r="4833" s="487" customFormat="1"/>
    <row r="4834" s="487" customFormat="1"/>
    <row r="4835" s="487" customFormat="1"/>
    <row r="4836" s="487" customFormat="1"/>
    <row r="4837" s="487" customFormat="1"/>
    <row r="4838" s="487" customFormat="1"/>
    <row r="4839" s="487" customFormat="1"/>
    <row r="4840" s="487" customFormat="1"/>
    <row r="4841" s="487" customFormat="1"/>
    <row r="4842" s="487" customFormat="1"/>
    <row r="4843" s="487" customFormat="1"/>
    <row r="4844" s="487" customFormat="1"/>
    <row r="4845" s="487" customFormat="1"/>
    <row r="4846" s="487" customFormat="1"/>
    <row r="4847" s="487" customFormat="1"/>
    <row r="4848" s="487" customFormat="1"/>
    <row r="4849" s="487" customFormat="1"/>
    <row r="4850" s="487" customFormat="1"/>
    <row r="4851" s="487" customFormat="1"/>
    <row r="4852" s="487" customFormat="1"/>
    <row r="4853" s="487" customFormat="1"/>
    <row r="4854" s="487" customFormat="1"/>
    <row r="4855" s="487" customFormat="1"/>
    <row r="4856" s="487" customFormat="1"/>
    <row r="4857" s="487" customFormat="1"/>
    <row r="4858" s="487" customFormat="1"/>
    <row r="4859" s="487" customFormat="1"/>
    <row r="4860" s="487" customFormat="1"/>
    <row r="4861" s="487" customFormat="1"/>
    <row r="4862" s="487" customFormat="1"/>
    <row r="4863" s="487" customFormat="1"/>
    <row r="4864" s="487" customFormat="1"/>
    <row r="4865" s="487" customFormat="1"/>
    <row r="4866" s="487" customFormat="1"/>
    <row r="4867" s="487" customFormat="1"/>
    <row r="4868" s="487" customFormat="1"/>
    <row r="4869" s="487" customFormat="1"/>
    <row r="4870" s="487" customFormat="1"/>
    <row r="4871" s="487" customFormat="1"/>
    <row r="4872" s="487" customFormat="1"/>
    <row r="4873" s="487" customFormat="1"/>
    <row r="4874" s="487" customFormat="1"/>
    <row r="4875" s="487" customFormat="1"/>
    <row r="4876" s="487" customFormat="1"/>
    <row r="4877" s="487" customFormat="1"/>
    <row r="4878" s="487" customFormat="1"/>
    <row r="4879" s="487" customFormat="1"/>
    <row r="4880" s="487" customFormat="1"/>
    <row r="4881" s="487" customFormat="1"/>
    <row r="4882" s="487" customFormat="1"/>
    <row r="4883" s="487" customFormat="1"/>
    <row r="4884" s="487" customFormat="1"/>
    <row r="4885" s="487" customFormat="1"/>
    <row r="4886" s="487" customFormat="1"/>
    <row r="4887" s="487" customFormat="1"/>
    <row r="4888" s="487" customFormat="1"/>
    <row r="4889" s="487" customFormat="1"/>
    <row r="4890" s="487" customFormat="1"/>
    <row r="4891" s="487" customFormat="1"/>
    <row r="4892" s="487" customFormat="1"/>
    <row r="4893" s="487" customFormat="1"/>
    <row r="4894" s="487" customFormat="1"/>
    <row r="4895" s="487" customFormat="1"/>
    <row r="4896" s="487" customFormat="1"/>
    <row r="4897" s="487" customFormat="1"/>
    <row r="4898" s="487" customFormat="1"/>
    <row r="4899" s="487" customFormat="1"/>
    <row r="4900" s="487" customFormat="1"/>
    <row r="4901" s="487" customFormat="1"/>
    <row r="4902" s="487" customFormat="1"/>
    <row r="4903" s="487" customFormat="1"/>
    <row r="4904" s="487" customFormat="1"/>
    <row r="4905" s="487" customFormat="1"/>
    <row r="4906" s="487" customFormat="1"/>
    <row r="4907" s="487" customFormat="1"/>
    <row r="4908" s="487" customFormat="1"/>
    <row r="4909" s="487" customFormat="1"/>
    <row r="4910" s="487" customFormat="1"/>
    <row r="4911" s="487" customFormat="1"/>
    <row r="4912" s="487" customFormat="1"/>
    <row r="4913" s="487" customFormat="1"/>
    <row r="4914" s="487" customFormat="1"/>
    <row r="4915" s="487" customFormat="1"/>
    <row r="4916" s="487" customFormat="1"/>
    <row r="4917" s="487" customFormat="1"/>
    <row r="4918" s="487" customFormat="1"/>
    <row r="4919" s="487" customFormat="1"/>
    <row r="4920" s="487" customFormat="1"/>
    <row r="4921" s="487" customFormat="1"/>
    <row r="4922" s="487" customFormat="1"/>
    <row r="4923" s="487" customFormat="1"/>
    <row r="4924" s="487" customFormat="1"/>
    <row r="4925" s="487" customFormat="1"/>
    <row r="4926" s="487" customFormat="1"/>
    <row r="4927" s="487" customFormat="1"/>
    <row r="4928" s="487" customFormat="1"/>
    <row r="4929" s="487" customFormat="1"/>
    <row r="4930" s="487" customFormat="1"/>
    <row r="4931" s="487" customFormat="1"/>
    <row r="4932" s="487" customFormat="1"/>
    <row r="4933" s="487" customFormat="1"/>
    <row r="4934" s="487" customFormat="1"/>
    <row r="4935" s="487" customFormat="1"/>
    <row r="4936" s="487" customFormat="1"/>
    <row r="4937" s="487" customFormat="1"/>
    <row r="4938" s="487" customFormat="1"/>
    <row r="4939" s="487" customFormat="1"/>
    <row r="4940" s="487" customFormat="1"/>
    <row r="4941" s="487" customFormat="1"/>
    <row r="4942" s="487" customFormat="1"/>
    <row r="4943" s="487" customFormat="1"/>
    <row r="4944" s="487" customFormat="1"/>
    <row r="4945" s="487" customFormat="1"/>
    <row r="4946" s="487" customFormat="1"/>
    <row r="4947" s="487" customFormat="1"/>
    <row r="4948" s="487" customFormat="1"/>
    <row r="4949" s="487" customFormat="1"/>
    <row r="4950" s="487" customFormat="1"/>
    <row r="4951" s="487" customFormat="1"/>
    <row r="4952" s="487" customFormat="1"/>
    <row r="4953" s="487" customFormat="1"/>
    <row r="4954" s="487" customFormat="1"/>
    <row r="4955" s="487" customFormat="1"/>
    <row r="4956" s="487" customFormat="1"/>
    <row r="4957" s="487" customFormat="1"/>
    <row r="4958" s="487" customFormat="1"/>
    <row r="4959" s="487" customFormat="1"/>
    <row r="4960" s="487" customFormat="1"/>
    <row r="4961" s="487" customFormat="1"/>
    <row r="4962" s="487" customFormat="1"/>
    <row r="4963" s="487" customFormat="1"/>
    <row r="4964" s="487" customFormat="1"/>
    <row r="4965" s="487" customFormat="1"/>
    <row r="4966" s="487" customFormat="1"/>
    <row r="4967" s="487" customFormat="1"/>
    <row r="4968" s="487" customFormat="1"/>
    <row r="4969" s="487" customFormat="1"/>
    <row r="4970" s="487" customFormat="1"/>
    <row r="4971" s="487" customFormat="1"/>
    <row r="4972" s="487" customFormat="1"/>
    <row r="4973" s="487" customFormat="1"/>
    <row r="4974" s="487" customFormat="1"/>
    <row r="4975" s="487" customFormat="1"/>
    <row r="4976" s="487" customFormat="1"/>
    <row r="4977" s="487" customFormat="1"/>
    <row r="4978" s="487" customFormat="1"/>
    <row r="4979" s="487" customFormat="1"/>
    <row r="4980" s="487" customFormat="1"/>
    <row r="4981" s="487" customFormat="1"/>
    <row r="4982" s="487" customFormat="1"/>
    <row r="4983" s="487" customFormat="1"/>
    <row r="4984" s="487" customFormat="1"/>
    <row r="4985" s="487" customFormat="1"/>
    <row r="4986" s="487" customFormat="1"/>
    <row r="4987" s="487" customFormat="1"/>
    <row r="4988" s="487" customFormat="1"/>
    <row r="4989" s="487" customFormat="1"/>
    <row r="4990" s="487" customFormat="1"/>
    <row r="4991" s="487" customFormat="1"/>
    <row r="4992" s="487" customFormat="1"/>
    <row r="4993" s="487" customFormat="1"/>
    <row r="4994" s="487" customFormat="1"/>
    <row r="4995" s="487" customFormat="1"/>
    <row r="4996" s="487" customFormat="1"/>
    <row r="4997" s="487" customFormat="1"/>
    <row r="4998" s="487" customFormat="1"/>
    <row r="4999" s="487" customFormat="1"/>
    <row r="5000" s="487" customFormat="1"/>
    <row r="5001" s="487" customFormat="1"/>
    <row r="5002" s="487" customFormat="1"/>
    <row r="5003" s="487" customFormat="1"/>
    <row r="5004" s="487" customFormat="1"/>
    <row r="5005" s="487" customFormat="1"/>
    <row r="5006" s="487" customFormat="1"/>
    <row r="5007" s="487" customFormat="1"/>
    <row r="5008" s="487" customFormat="1"/>
    <row r="5009" s="487" customFormat="1"/>
    <row r="5010" s="487" customFormat="1"/>
    <row r="5011" s="487" customFormat="1"/>
    <row r="5012" s="487" customFormat="1"/>
    <row r="5013" s="487" customFormat="1"/>
    <row r="5014" s="487" customFormat="1"/>
    <row r="5015" s="487" customFormat="1"/>
    <row r="5016" s="487" customFormat="1"/>
    <row r="5017" s="487" customFormat="1"/>
    <row r="5018" s="487" customFormat="1"/>
    <row r="5019" s="487" customFormat="1"/>
    <row r="5020" s="487" customFormat="1"/>
    <row r="5021" s="487" customFormat="1"/>
    <row r="5022" s="487" customFormat="1"/>
    <row r="5023" s="487" customFormat="1"/>
    <row r="5024" s="487" customFormat="1"/>
    <row r="5025" s="487" customFormat="1"/>
    <row r="5026" s="487" customFormat="1"/>
    <row r="5027" s="487" customFormat="1"/>
    <row r="5028" s="487" customFormat="1"/>
    <row r="5029" s="487" customFormat="1"/>
    <row r="5030" s="487" customFormat="1"/>
    <row r="5031" s="487" customFormat="1"/>
    <row r="5032" s="487" customFormat="1"/>
    <row r="5033" s="487" customFormat="1"/>
    <row r="5034" s="487" customFormat="1"/>
    <row r="5035" s="487" customFormat="1"/>
    <row r="5036" s="487" customFormat="1"/>
    <row r="5037" s="487" customFormat="1"/>
    <row r="5038" s="487" customFormat="1"/>
    <row r="5039" s="487" customFormat="1"/>
    <row r="5040" s="487" customFormat="1"/>
    <row r="5041" s="487" customFormat="1"/>
    <row r="5042" s="487" customFormat="1"/>
    <row r="5043" s="487" customFormat="1"/>
    <row r="5044" s="487" customFormat="1"/>
    <row r="5045" s="487" customFormat="1"/>
    <row r="5046" s="487" customFormat="1"/>
    <row r="5047" s="487" customFormat="1"/>
    <row r="5048" s="487" customFormat="1"/>
    <row r="5049" s="487" customFormat="1"/>
    <row r="5050" s="487" customFormat="1"/>
    <row r="5051" s="487" customFormat="1"/>
    <row r="5052" s="487" customFormat="1"/>
    <row r="5053" s="487" customFormat="1"/>
    <row r="5054" s="487" customFormat="1"/>
    <row r="5055" s="487" customFormat="1"/>
    <row r="5056" s="487" customFormat="1"/>
    <row r="5057" s="487" customFormat="1"/>
    <row r="5058" s="487" customFormat="1"/>
    <row r="5059" s="487" customFormat="1"/>
    <row r="5060" s="487" customFormat="1"/>
    <row r="5061" s="487" customFormat="1"/>
    <row r="5062" s="487" customFormat="1"/>
    <row r="5063" s="487" customFormat="1"/>
    <row r="5064" s="487" customFormat="1"/>
    <row r="5065" s="487" customFormat="1"/>
    <row r="5066" s="487" customFormat="1"/>
    <row r="5067" s="487" customFormat="1"/>
    <row r="5068" s="487" customFormat="1"/>
    <row r="5069" s="487" customFormat="1"/>
    <row r="5070" s="487" customFormat="1"/>
    <row r="5071" s="487" customFormat="1"/>
    <row r="5072" s="487" customFormat="1"/>
    <row r="5073" s="487" customFormat="1"/>
    <row r="5074" s="487" customFormat="1"/>
    <row r="5075" s="487" customFormat="1"/>
    <row r="5076" s="487" customFormat="1"/>
    <row r="5077" s="487" customFormat="1"/>
    <row r="5078" s="487" customFormat="1"/>
    <row r="5079" s="487" customFormat="1"/>
    <row r="5080" s="487" customFormat="1"/>
    <row r="5081" s="487" customFormat="1"/>
    <row r="5082" s="487" customFormat="1"/>
    <row r="5083" s="487" customFormat="1"/>
    <row r="5084" s="487" customFormat="1"/>
    <row r="5085" s="487" customFormat="1"/>
    <row r="5086" s="487" customFormat="1"/>
    <row r="5087" s="487" customFormat="1"/>
    <row r="5088" s="487" customFormat="1"/>
    <row r="5089" s="487" customFormat="1"/>
    <row r="5090" s="487" customFormat="1"/>
    <row r="5091" s="487" customFormat="1"/>
    <row r="5092" s="487" customFormat="1"/>
    <row r="5093" s="487" customFormat="1"/>
    <row r="5094" s="487" customFormat="1"/>
    <row r="5095" s="487" customFormat="1"/>
    <row r="5096" s="487" customFormat="1"/>
    <row r="5097" s="487" customFormat="1"/>
    <row r="5098" s="487" customFormat="1"/>
    <row r="5099" s="487" customFormat="1"/>
    <row r="5100" s="487" customFormat="1"/>
    <row r="5101" s="487" customFormat="1"/>
    <row r="5102" s="487" customFormat="1"/>
    <row r="5103" s="487" customFormat="1"/>
    <row r="5104" s="487" customFormat="1"/>
    <row r="5105" s="487" customFormat="1"/>
    <row r="5106" s="487" customFormat="1"/>
    <row r="5107" s="487" customFormat="1"/>
    <row r="5108" s="487" customFormat="1"/>
    <row r="5109" s="487" customFormat="1"/>
    <row r="5110" s="487" customFormat="1"/>
    <row r="5111" s="487" customFormat="1"/>
    <row r="5112" s="487" customFormat="1"/>
    <row r="5113" s="487" customFormat="1"/>
    <row r="5114" s="487" customFormat="1"/>
    <row r="5115" s="487" customFormat="1"/>
    <row r="5116" s="487" customFormat="1"/>
    <row r="5117" s="487" customFormat="1"/>
    <row r="5118" s="487" customFormat="1"/>
    <row r="5119" s="487" customFormat="1"/>
    <row r="5120" s="487" customFormat="1"/>
    <row r="5121" s="487" customFormat="1"/>
    <row r="5122" s="487" customFormat="1"/>
    <row r="5123" s="487" customFormat="1"/>
    <row r="5124" s="487" customFormat="1"/>
    <row r="5125" s="487" customFormat="1"/>
    <row r="5126" s="487" customFormat="1"/>
    <row r="5127" s="487" customFormat="1"/>
    <row r="5128" s="487" customFormat="1"/>
    <row r="5129" s="487" customFormat="1"/>
    <row r="5130" s="487" customFormat="1"/>
    <row r="5131" s="487" customFormat="1"/>
    <row r="5132" s="487" customFormat="1"/>
    <row r="5133" s="487" customFormat="1"/>
    <row r="5134" s="487" customFormat="1"/>
    <row r="5135" s="487" customFormat="1"/>
    <row r="5136" s="487" customFormat="1"/>
    <row r="5137" s="487" customFormat="1"/>
    <row r="5138" s="487" customFormat="1"/>
    <row r="5139" s="487" customFormat="1"/>
    <row r="5140" s="487" customFormat="1"/>
    <row r="5141" s="487" customFormat="1"/>
    <row r="5142" s="487" customFormat="1"/>
    <row r="5143" s="487" customFormat="1"/>
    <row r="5144" s="487" customFormat="1"/>
    <row r="5145" s="487" customFormat="1"/>
    <row r="5146" s="487" customFormat="1"/>
    <row r="5147" s="487" customFormat="1"/>
    <row r="5148" s="487" customFormat="1"/>
    <row r="5149" s="487" customFormat="1"/>
    <row r="5150" s="487" customFormat="1"/>
    <row r="5151" s="487" customFormat="1"/>
    <row r="5152" s="487" customFormat="1"/>
    <row r="5153" s="487" customFormat="1"/>
    <row r="5154" s="487" customFormat="1"/>
    <row r="5155" s="487" customFormat="1"/>
    <row r="5156" s="487" customFormat="1"/>
    <row r="5157" s="487" customFormat="1"/>
    <row r="5158" s="487" customFormat="1"/>
    <row r="5159" s="487" customFormat="1"/>
    <row r="5160" s="487" customFormat="1"/>
    <row r="5161" s="487" customFormat="1"/>
    <row r="5162" s="487" customFormat="1"/>
    <row r="5163" s="487" customFormat="1"/>
    <row r="5164" s="487" customFormat="1"/>
    <row r="5165" s="487" customFormat="1"/>
    <row r="5166" s="487" customFormat="1"/>
    <row r="5167" s="487" customFormat="1"/>
    <row r="5168" s="487" customFormat="1"/>
    <row r="5169" s="487" customFormat="1"/>
    <row r="5170" s="487" customFormat="1"/>
    <row r="5171" s="487" customFormat="1"/>
    <row r="5172" s="487" customFormat="1"/>
    <row r="5173" s="487" customFormat="1"/>
    <row r="5174" s="487" customFormat="1"/>
    <row r="5175" s="487" customFormat="1"/>
    <row r="5176" s="487" customFormat="1"/>
    <row r="5177" s="487" customFormat="1"/>
    <row r="5178" s="487" customFormat="1"/>
    <row r="5179" s="487" customFormat="1"/>
    <row r="5180" s="487" customFormat="1"/>
    <row r="5181" s="487" customFormat="1"/>
    <row r="5182" s="487" customFormat="1"/>
    <row r="5183" s="487" customFormat="1"/>
    <row r="5184" s="487" customFormat="1"/>
    <row r="5185" s="487" customFormat="1"/>
    <row r="5186" s="487" customFormat="1"/>
    <row r="5187" s="487" customFormat="1"/>
    <row r="5188" s="487" customFormat="1"/>
    <row r="5189" s="487" customFormat="1"/>
    <row r="5190" s="487" customFormat="1"/>
    <row r="5191" s="487" customFormat="1"/>
    <row r="5192" s="487" customFormat="1"/>
    <row r="5193" s="487" customFormat="1"/>
    <row r="5194" s="487" customFormat="1"/>
    <row r="5195" s="487" customFormat="1"/>
    <row r="5196" s="487" customFormat="1"/>
    <row r="5197" s="487" customFormat="1"/>
    <row r="5198" s="487" customFormat="1"/>
    <row r="5199" s="487" customFormat="1"/>
    <row r="5200" s="487" customFormat="1"/>
    <row r="5201" s="487" customFormat="1"/>
    <row r="5202" s="487" customFormat="1"/>
    <row r="5203" s="487" customFormat="1"/>
    <row r="5204" s="487" customFormat="1"/>
    <row r="5205" s="487" customFormat="1"/>
    <row r="5206" s="487" customFormat="1"/>
    <row r="5207" s="487" customFormat="1"/>
    <row r="5208" s="487" customFormat="1"/>
    <row r="5209" s="487" customFormat="1"/>
    <row r="5210" s="487" customFormat="1"/>
    <row r="5211" s="487" customFormat="1"/>
    <row r="5212" s="487" customFormat="1"/>
    <row r="5213" s="487" customFormat="1"/>
    <row r="5214" s="487" customFormat="1"/>
    <row r="5215" s="487" customFormat="1"/>
    <row r="5216" s="487" customFormat="1"/>
    <row r="5217" s="487" customFormat="1"/>
    <row r="5218" s="487" customFormat="1"/>
    <row r="5219" s="487" customFormat="1"/>
    <row r="5220" s="487" customFormat="1"/>
    <row r="5221" s="487" customFormat="1"/>
    <row r="5222" s="487" customFormat="1"/>
    <row r="5223" s="487" customFormat="1"/>
    <row r="5224" s="487" customFormat="1"/>
    <row r="5225" s="487" customFormat="1"/>
    <row r="5226" s="487" customFormat="1"/>
    <row r="5227" s="487" customFormat="1"/>
    <row r="5228" s="487" customFormat="1"/>
    <row r="5229" s="487" customFormat="1"/>
    <row r="5230" s="487" customFormat="1"/>
    <row r="5231" s="487" customFormat="1"/>
    <row r="5232" s="487" customFormat="1"/>
    <row r="5233" s="487" customFormat="1"/>
    <row r="5234" s="487" customFormat="1"/>
    <row r="5235" s="487" customFormat="1"/>
    <row r="5236" s="487" customFormat="1"/>
    <row r="5237" s="487" customFormat="1"/>
    <row r="5238" s="487" customFormat="1"/>
    <row r="5239" s="487" customFormat="1"/>
    <row r="5240" s="487" customFormat="1"/>
    <row r="5241" s="487" customFormat="1"/>
    <row r="5242" s="487" customFormat="1"/>
    <row r="5243" s="487" customFormat="1"/>
    <row r="5244" s="487" customFormat="1"/>
    <row r="5245" s="487" customFormat="1"/>
    <row r="5246" s="487" customFormat="1"/>
    <row r="5247" s="487" customFormat="1"/>
    <row r="5248" s="487" customFormat="1"/>
    <row r="5249" s="487" customFormat="1"/>
    <row r="5250" s="487" customFormat="1"/>
    <row r="5251" s="487" customFormat="1"/>
    <row r="5252" s="487" customFormat="1"/>
    <row r="5253" s="487" customFormat="1"/>
    <row r="5254" s="487" customFormat="1"/>
    <row r="5255" s="487" customFormat="1"/>
    <row r="5256" s="487" customFormat="1"/>
    <row r="5257" s="487" customFormat="1"/>
    <row r="5258" s="487" customFormat="1"/>
    <row r="5259" s="487" customFormat="1"/>
    <row r="5260" s="487" customFormat="1"/>
    <row r="5261" s="487" customFormat="1"/>
    <row r="5262" s="487" customFormat="1"/>
    <row r="5263" s="487" customFormat="1"/>
    <row r="5264" s="487" customFormat="1"/>
    <row r="5265" s="487" customFormat="1"/>
    <row r="5266" s="487" customFormat="1"/>
    <row r="5267" s="487" customFormat="1"/>
    <row r="5268" s="487" customFormat="1"/>
    <row r="5269" s="487" customFormat="1"/>
    <row r="5270" s="487" customFormat="1"/>
  </sheetData>
  <mergeCells count="14">
    <mergeCell ref="A57:B57"/>
    <mergeCell ref="A13:B13"/>
    <mergeCell ref="A17:B17"/>
    <mergeCell ref="A24:B24"/>
    <mergeCell ref="A7:B7"/>
    <mergeCell ref="A3:B3"/>
    <mergeCell ref="G1:G2"/>
    <mergeCell ref="A38:B38"/>
    <mergeCell ref="A44:B44"/>
    <mergeCell ref="H1:H2"/>
    <mergeCell ref="B1:B2"/>
    <mergeCell ref="A1:A2"/>
    <mergeCell ref="C1:C2"/>
    <mergeCell ref="D1:D2"/>
  </mergeCells>
  <pageMargins left="0.78740157480314965" right="0.27559055118110237" top="0.78740157480314965" bottom="0.39370078740157483" header="0.51181102362204722" footer="0.51181102362204722"/>
  <pageSetup paperSize="9" scale="9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6"/>
  <sheetViews>
    <sheetView showGridLines="0" topLeftCell="A56" workbookViewId="0">
      <selection activeCell="I84" sqref="I84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103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</row>
    <row r="4" spans="2:46" ht="24.9" customHeight="1">
      <c r="B4" s="20"/>
      <c r="D4" s="21" t="s">
        <v>104</v>
      </c>
      <c r="L4" s="20"/>
      <c r="M4" s="86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5" t="str">
        <f>'Rekapitulace stavby'!K6</f>
        <v>Obnova ČOV Český Krumloc I. etapa</v>
      </c>
      <c r="F7" s="306"/>
      <c r="G7" s="306"/>
      <c r="H7" s="306"/>
      <c r="L7" s="20"/>
    </row>
    <row r="8" spans="2:46" s="1" customFormat="1" ht="12" customHeight="1">
      <c r="B8" s="33"/>
      <c r="D8" s="27" t="s">
        <v>105</v>
      </c>
      <c r="L8" s="33"/>
    </row>
    <row r="9" spans="2:46" s="1" customFormat="1" ht="16.5" customHeight="1">
      <c r="B9" s="33"/>
      <c r="E9" s="268" t="s">
        <v>675</v>
      </c>
      <c r="F9" s="307"/>
      <c r="G9" s="307"/>
      <c r="H9" s="307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92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16. 9. 2024</v>
      </c>
      <c r="L12" s="33"/>
    </row>
    <row r="13" spans="2:46" s="1" customFormat="1" ht="21.75" customHeight="1">
      <c r="B13" s="33"/>
      <c r="D13" s="24" t="s">
        <v>26</v>
      </c>
      <c r="F13" s="29" t="s">
        <v>669</v>
      </c>
      <c r="I13" s="24" t="s">
        <v>28</v>
      </c>
      <c r="J13" s="29" t="s">
        <v>29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08" t="str">
        <f>'Rekapitulace stavby'!E14</f>
        <v>Vyplň údaj</v>
      </c>
      <c r="F18" s="289"/>
      <c r="G18" s="289"/>
      <c r="H18" s="289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87"/>
      <c r="E27" s="294" t="s">
        <v>44</v>
      </c>
      <c r="F27" s="294"/>
      <c r="G27" s="294"/>
      <c r="H27" s="294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48</v>
      </c>
      <c r="J30" s="64">
        <f>ROUND(J81,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9">
        <f>ROUND((SUM(BE81:BE85)),  2)</f>
        <v>0</v>
      </c>
      <c r="I33" s="90">
        <v>0.21</v>
      </c>
      <c r="J33" s="89">
        <f>ROUND(((SUM(BE81:BE85))*I33),  2)</f>
        <v>0</v>
      </c>
      <c r="L33" s="33"/>
    </row>
    <row r="34" spans="2:12" s="1" customFormat="1" ht="14.4" customHeight="1">
      <c r="B34" s="33"/>
      <c r="E34" s="27" t="s">
        <v>54</v>
      </c>
      <c r="F34" s="89">
        <f>ROUND((SUM(BF81:BF85)),  2)</f>
        <v>0</v>
      </c>
      <c r="I34" s="90">
        <v>0.12</v>
      </c>
      <c r="J34" s="89">
        <f>ROUND(((SUM(BF81:BF85))*I34),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9">
        <f>ROUND((SUM(BG81:BG85)),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9">
        <f>ROUND((SUM(BH81:BH85)),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9">
        <f>ROUND((SUM(BI81:BI85)),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58</v>
      </c>
      <c r="E39" s="55"/>
      <c r="F39" s="55"/>
      <c r="G39" s="93" t="s">
        <v>59</v>
      </c>
      <c r="H39" s="94" t="s">
        <v>60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107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05" t="str">
        <f>E7</f>
        <v>Obnova ČOV Český Krumloc I. etapa</v>
      </c>
      <c r="F48" s="306"/>
      <c r="G48" s="306"/>
      <c r="H48" s="306"/>
      <c r="L48" s="33"/>
    </row>
    <row r="49" spans="2:47" s="1" customFormat="1" ht="12" customHeight="1">
      <c r="B49" s="33"/>
      <c r="C49" s="27" t="s">
        <v>105</v>
      </c>
      <c r="L49" s="33"/>
    </row>
    <row r="50" spans="2:47" s="1" customFormat="1" ht="16.5" customHeight="1">
      <c r="B50" s="33"/>
      <c r="E50" s="268" t="str">
        <f>E9</f>
        <v>PS-02 - Elektroinstalace</v>
      </c>
      <c r="F50" s="307"/>
      <c r="G50" s="307"/>
      <c r="H50" s="307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Český Krumlov</v>
      </c>
      <c r="I52" s="27" t="s">
        <v>24</v>
      </c>
      <c r="J52" s="50" t="str">
        <f>IF(J12="","",J12)</f>
        <v>16. 9. 2024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Český Krumlov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108</v>
      </c>
      <c r="D57" s="91"/>
      <c r="E57" s="91"/>
      <c r="F57" s="91"/>
      <c r="G57" s="91"/>
      <c r="H57" s="91"/>
      <c r="I57" s="91"/>
      <c r="J57" s="98" t="s">
        <v>109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80</v>
      </c>
      <c r="J59" s="64">
        <f>J81</f>
        <v>0</v>
      </c>
      <c r="L59" s="33"/>
      <c r="AU59" s="17" t="s">
        <v>110</v>
      </c>
    </row>
    <row r="60" spans="2:47" s="8" customFormat="1" ht="24.9" customHeight="1">
      <c r="B60" s="100"/>
      <c r="D60" s="101" t="s">
        <v>185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95" customHeight="1">
      <c r="B61" s="104"/>
      <c r="D61" s="105" t="s">
        <v>676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>
      <c r="B62" s="33"/>
      <c r="L62" s="33"/>
    </row>
    <row r="63" spans="2:47" s="1" customFormat="1" ht="6.9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" customHeight="1">
      <c r="B68" s="33"/>
      <c r="C68" s="21" t="s">
        <v>115</v>
      </c>
      <c r="L68" s="33"/>
    </row>
    <row r="69" spans="2:20" s="1" customFormat="1" ht="6.9" customHeight="1">
      <c r="B69" s="33"/>
      <c r="L69" s="33"/>
    </row>
    <row r="70" spans="2:20" s="1" customFormat="1" ht="12" customHeight="1">
      <c r="B70" s="33"/>
      <c r="C70" s="27" t="s">
        <v>16</v>
      </c>
      <c r="L70" s="33"/>
    </row>
    <row r="71" spans="2:20" s="1" customFormat="1" ht="16.5" customHeight="1">
      <c r="B71" s="33"/>
      <c r="E71" s="305" t="str">
        <f>E7</f>
        <v>Obnova ČOV Český Krumloc I. etapa</v>
      </c>
      <c r="F71" s="306"/>
      <c r="G71" s="306"/>
      <c r="H71" s="306"/>
      <c r="L71" s="33"/>
    </row>
    <row r="72" spans="2:20" s="1" customFormat="1" ht="12" customHeight="1">
      <c r="B72" s="33"/>
      <c r="C72" s="27" t="s">
        <v>105</v>
      </c>
      <c r="L72" s="33"/>
    </row>
    <row r="73" spans="2:20" s="1" customFormat="1" ht="16.5" customHeight="1">
      <c r="B73" s="33"/>
      <c r="E73" s="268" t="str">
        <f>E9</f>
        <v>PS-02 - Elektroinstalace</v>
      </c>
      <c r="F73" s="307"/>
      <c r="G73" s="307"/>
      <c r="H73" s="307"/>
      <c r="L73" s="33"/>
    </row>
    <row r="74" spans="2:20" s="1" customFormat="1" ht="6.9" customHeight="1">
      <c r="B74" s="33"/>
      <c r="L74" s="33"/>
    </row>
    <row r="75" spans="2:20" s="1" customFormat="1" ht="12" customHeight="1">
      <c r="B75" s="33"/>
      <c r="C75" s="27" t="s">
        <v>22</v>
      </c>
      <c r="F75" s="25" t="str">
        <f>F12</f>
        <v>Český Krumlov</v>
      </c>
      <c r="I75" s="27" t="s">
        <v>24</v>
      </c>
      <c r="J75" s="50" t="str">
        <f>IF(J12="","",J12)</f>
        <v>16. 9. 2024</v>
      </c>
      <c r="L75" s="33"/>
    </row>
    <row r="76" spans="2:20" s="1" customFormat="1" ht="6.9" customHeight="1">
      <c r="B76" s="33"/>
      <c r="L76" s="33"/>
    </row>
    <row r="77" spans="2:20" s="1" customFormat="1" ht="15.15" customHeight="1">
      <c r="B77" s="33"/>
      <c r="C77" s="27" t="s">
        <v>30</v>
      </c>
      <c r="F77" s="25" t="str">
        <f>E15</f>
        <v>Město Český Krumlov</v>
      </c>
      <c r="I77" s="27" t="s">
        <v>38</v>
      </c>
      <c r="J77" s="31" t="str">
        <f>E21</f>
        <v>VAK projekt s.r.o.</v>
      </c>
      <c r="L77" s="33"/>
    </row>
    <row r="78" spans="2:20" s="1" customFormat="1" ht="25.65" customHeight="1">
      <c r="B78" s="33"/>
      <c r="C78" s="27" t="s">
        <v>36</v>
      </c>
      <c r="F78" s="25" t="str">
        <f>IF(E18="","",E18)</f>
        <v>Vyplň údaj</v>
      </c>
      <c r="I78" s="27" t="s">
        <v>43</v>
      </c>
      <c r="J78" s="31" t="str">
        <f>E24</f>
        <v>Ing. Martina Zamlinská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116</v>
      </c>
      <c r="D80" s="110" t="s">
        <v>67</v>
      </c>
      <c r="E80" s="110" t="s">
        <v>63</v>
      </c>
      <c r="F80" s="110" t="s">
        <v>64</v>
      </c>
      <c r="G80" s="110" t="s">
        <v>117</v>
      </c>
      <c r="H80" s="110" t="s">
        <v>118</v>
      </c>
      <c r="I80" s="110" t="s">
        <v>119</v>
      </c>
      <c r="J80" s="110" t="s">
        <v>109</v>
      </c>
      <c r="K80" s="111" t="s">
        <v>120</v>
      </c>
      <c r="L80" s="108"/>
      <c r="M80" s="57" t="s">
        <v>44</v>
      </c>
      <c r="N80" s="58" t="s">
        <v>52</v>
      </c>
      <c r="O80" s="58" t="s">
        <v>121</v>
      </c>
      <c r="P80" s="58" t="s">
        <v>122</v>
      </c>
      <c r="Q80" s="58" t="s">
        <v>123</v>
      </c>
      <c r="R80" s="58" t="s">
        <v>124</v>
      </c>
      <c r="S80" s="58" t="s">
        <v>125</v>
      </c>
      <c r="T80" s="59" t="s">
        <v>126</v>
      </c>
    </row>
    <row r="81" spans="2:65" s="1" customFormat="1" ht="22.8" customHeight="1">
      <c r="B81" s="33"/>
      <c r="C81" s="62" t="s">
        <v>127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0</v>
      </c>
      <c r="S81" s="51"/>
      <c r="T81" s="114">
        <f>T82</f>
        <v>0</v>
      </c>
      <c r="AT81" s="17" t="s">
        <v>81</v>
      </c>
      <c r="AU81" s="17" t="s">
        <v>110</v>
      </c>
      <c r="BK81" s="115">
        <f>BK82</f>
        <v>0</v>
      </c>
    </row>
    <row r="82" spans="2:65" s="11" customFormat="1" ht="25.95" customHeight="1">
      <c r="B82" s="116"/>
      <c r="D82" s="117" t="s">
        <v>81</v>
      </c>
      <c r="E82" s="118" t="s">
        <v>302</v>
      </c>
      <c r="F82" s="118" t="s">
        <v>497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144</v>
      </c>
      <c r="AT82" s="124" t="s">
        <v>81</v>
      </c>
      <c r="AU82" s="124" t="s">
        <v>82</v>
      </c>
      <c r="AY82" s="117" t="s">
        <v>130</v>
      </c>
      <c r="BK82" s="125">
        <f>BK83</f>
        <v>0</v>
      </c>
    </row>
    <row r="83" spans="2:65" s="11" customFormat="1" ht="22.8" customHeight="1">
      <c r="B83" s="116"/>
      <c r="D83" s="117" t="s">
        <v>81</v>
      </c>
      <c r="E83" s="126" t="s">
        <v>677</v>
      </c>
      <c r="F83" s="126" t="s">
        <v>678</v>
      </c>
      <c r="I83" s="119"/>
      <c r="J83" s="127">
        <f>BK83</f>
        <v>0</v>
      </c>
      <c r="L83" s="116"/>
      <c r="M83" s="121"/>
      <c r="P83" s="122">
        <f>SUM(P84:P85)</f>
        <v>0</v>
      </c>
      <c r="R83" s="122">
        <f>SUM(R84:R85)</f>
        <v>0</v>
      </c>
      <c r="T83" s="123">
        <f>SUM(T84:T85)</f>
        <v>0</v>
      </c>
      <c r="AR83" s="117" t="s">
        <v>144</v>
      </c>
      <c r="AT83" s="124" t="s">
        <v>81</v>
      </c>
      <c r="AU83" s="124" t="s">
        <v>90</v>
      </c>
      <c r="AY83" s="117" t="s">
        <v>130</v>
      </c>
      <c r="BK83" s="125">
        <f>SUM(BK84:BK85)</f>
        <v>0</v>
      </c>
    </row>
    <row r="84" spans="2:65" s="1" customFormat="1" ht="16.5" customHeight="1">
      <c r="B84" s="33"/>
      <c r="C84" s="128" t="s">
        <v>90</v>
      </c>
      <c r="D84" s="128" t="s">
        <v>133</v>
      </c>
      <c r="E84" s="129" t="s">
        <v>673</v>
      </c>
      <c r="F84" s="130" t="s">
        <v>679</v>
      </c>
      <c r="G84" s="131" t="s">
        <v>136</v>
      </c>
      <c r="H84" s="132">
        <v>1</v>
      </c>
      <c r="I84" s="133">
        <f>Rekapitulace!H12</f>
        <v>0</v>
      </c>
      <c r="J84" s="134">
        <f>ROUND(I84*H84,2)</f>
        <v>0</v>
      </c>
      <c r="K84" s="130" t="s">
        <v>44</v>
      </c>
      <c r="L84" s="33"/>
      <c r="M84" s="135" t="s">
        <v>44</v>
      </c>
      <c r="N84" s="136" t="s">
        <v>53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AR84" s="139" t="s">
        <v>503</v>
      </c>
      <c r="AT84" s="139" t="s">
        <v>133</v>
      </c>
      <c r="AU84" s="139" t="s">
        <v>92</v>
      </c>
      <c r="AY84" s="17" t="s">
        <v>130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7" t="s">
        <v>90</v>
      </c>
      <c r="BK84" s="140">
        <f>ROUND(I84*H84,2)</f>
        <v>0</v>
      </c>
      <c r="BL84" s="17" t="s">
        <v>503</v>
      </c>
      <c r="BM84" s="139" t="s">
        <v>680</v>
      </c>
    </row>
    <row r="85" spans="2:65" s="12" customFormat="1" ht="10.199999999999999">
      <c r="B85" s="145"/>
      <c r="D85" s="141" t="s">
        <v>152</v>
      </c>
      <c r="E85" s="146" t="s">
        <v>44</v>
      </c>
      <c r="F85" s="147" t="s">
        <v>90</v>
      </c>
      <c r="H85" s="148">
        <v>1</v>
      </c>
      <c r="I85" s="149"/>
      <c r="L85" s="145"/>
      <c r="M85" s="152"/>
      <c r="N85" s="153"/>
      <c r="O85" s="153"/>
      <c r="P85" s="153"/>
      <c r="Q85" s="153"/>
      <c r="R85" s="153"/>
      <c r="S85" s="153"/>
      <c r="T85" s="154"/>
      <c r="AT85" s="146" t="s">
        <v>152</v>
      </c>
      <c r="AU85" s="146" t="s">
        <v>92</v>
      </c>
      <c r="AV85" s="12" t="s">
        <v>92</v>
      </c>
      <c r="AW85" s="12" t="s">
        <v>42</v>
      </c>
      <c r="AX85" s="12" t="s">
        <v>90</v>
      </c>
      <c r="AY85" s="146" t="s">
        <v>130</v>
      </c>
    </row>
    <row r="86" spans="2:65" s="1" customFormat="1" ht="6.9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</sheetData>
  <sheetProtection algorithmName="SHA-512" hashValue="WQUlzu5IgcJVI5oIDDEyNdcWCk+RslvD0ODVlxX4hG3fLzck7rv8FRVezI3bsrEw/wo5dvCCLoN4+QuOtLznHQ==" saltValue="O77ouhaXDiibV3YltraHRejHg+XuaREhenm0lsNCzOJn+Wj/bVvFvZzp9Ez4UJnUVzkMqX3rmCHns5gERtwgIw==" spinCount="100000" sheet="1" objects="1" scenarios="1" formatColumns="0" formatRows="0" autoFilter="0"/>
  <autoFilter ref="C80:K85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B05F8-485E-4EB8-94BE-66EB7FEE2603}">
  <dimension ref="A1:H58"/>
  <sheetViews>
    <sheetView topLeftCell="A10" zoomScale="130" zoomScaleNormal="130" workbookViewId="0">
      <selection activeCell="L17" sqref="L17"/>
    </sheetView>
  </sheetViews>
  <sheetFormatPr defaultColWidth="11.7109375" defaultRowHeight="12.75" customHeight="1"/>
  <cols>
    <col min="1" max="1" width="12.140625" style="434" customWidth="1"/>
    <col min="2" max="7" width="12.140625" style="433" customWidth="1"/>
    <col min="8" max="8" width="26.85546875" style="433" customWidth="1"/>
    <col min="9" max="250" width="11.7109375" style="433" customWidth="1"/>
    <col min="251" max="16384" width="11.7109375" style="433"/>
  </cols>
  <sheetData>
    <row r="1" spans="1:8" ht="12.75" customHeight="1">
      <c r="A1" s="486" t="s">
        <v>1111</v>
      </c>
      <c r="B1" s="485"/>
      <c r="C1" s="485"/>
      <c r="D1" s="485"/>
      <c r="E1" s="485"/>
      <c r="F1" s="485"/>
      <c r="G1" s="485"/>
      <c r="H1" s="484"/>
    </row>
    <row r="2" spans="1:8" ht="6.75" customHeight="1">
      <c r="A2" s="483"/>
      <c r="B2" s="482"/>
      <c r="C2" s="482"/>
      <c r="D2" s="482"/>
      <c r="E2" s="482"/>
      <c r="F2" s="482"/>
      <c r="G2" s="482"/>
      <c r="H2" s="481"/>
    </row>
    <row r="3" spans="1:8" s="456" customFormat="1" ht="49.5" customHeight="1">
      <c r="A3" s="480" t="s">
        <v>1110</v>
      </c>
      <c r="B3" s="479"/>
      <c r="C3" s="479"/>
      <c r="D3" s="479"/>
      <c r="E3" s="479"/>
      <c r="F3" s="479"/>
      <c r="G3" s="479"/>
      <c r="H3" s="478"/>
    </row>
    <row r="4" spans="1:8" ht="6.75" customHeight="1">
      <c r="A4" s="477"/>
      <c r="B4" s="476"/>
      <c r="C4" s="476"/>
      <c r="D4" s="476"/>
      <c r="E4" s="476"/>
      <c r="F4" s="476"/>
      <c r="G4" s="476"/>
      <c r="H4" s="475"/>
    </row>
    <row r="5" spans="1:8" ht="12.75" customHeight="1">
      <c r="A5" s="471" t="s">
        <v>1109</v>
      </c>
      <c r="B5" s="470"/>
      <c r="C5" s="473" t="s">
        <v>1108</v>
      </c>
      <c r="D5" s="473"/>
      <c r="E5" s="473"/>
      <c r="F5" s="473"/>
      <c r="G5" s="473"/>
      <c r="H5" s="472"/>
    </row>
    <row r="6" spans="1:8" ht="12.75" customHeight="1">
      <c r="A6" s="471" t="s">
        <v>1107</v>
      </c>
      <c r="B6" s="470"/>
      <c r="C6" s="470" t="s">
        <v>1106</v>
      </c>
      <c r="D6" s="470"/>
      <c r="E6" s="470"/>
      <c r="F6" s="470"/>
      <c r="G6" s="470"/>
      <c r="H6" s="474"/>
    </row>
    <row r="7" spans="1:8" ht="12.75" customHeight="1">
      <c r="A7" s="471" t="s">
        <v>1105</v>
      </c>
      <c r="B7" s="470"/>
      <c r="C7" s="473" t="s">
        <v>1104</v>
      </c>
      <c r="D7" s="473"/>
      <c r="E7" s="473"/>
      <c r="F7" s="473"/>
      <c r="G7" s="473"/>
      <c r="H7" s="472"/>
    </row>
    <row r="8" spans="1:8" ht="12.75" customHeight="1">
      <c r="A8" s="471" t="s">
        <v>1103</v>
      </c>
      <c r="B8" s="470"/>
      <c r="C8" s="469">
        <v>45436</v>
      </c>
      <c r="D8" s="469"/>
      <c r="E8" s="469"/>
      <c r="F8" s="469"/>
      <c r="G8" s="469"/>
      <c r="H8" s="468"/>
    </row>
    <row r="9" spans="1:8" ht="6.75" customHeight="1">
      <c r="A9" s="467"/>
      <c r="B9" s="466"/>
      <c r="C9" s="466"/>
      <c r="D9" s="466"/>
      <c r="E9" s="466"/>
      <c r="F9" s="466"/>
      <c r="G9" s="466"/>
      <c r="H9" s="465"/>
    </row>
    <row r="10" spans="1:8" ht="13.5" customHeight="1">
      <c r="A10" s="464"/>
      <c r="B10" s="464"/>
      <c r="C10" s="464"/>
      <c r="D10" s="464"/>
      <c r="E10" s="464"/>
      <c r="F10" s="464"/>
      <c r="G10" s="464"/>
      <c r="H10" s="463"/>
    </row>
    <row r="11" spans="1:8" s="317" customFormat="1" ht="21.9" customHeight="1">
      <c r="A11" s="462" t="s">
        <v>1102</v>
      </c>
      <c r="B11" s="461"/>
      <c r="C11" s="461"/>
      <c r="D11" s="461"/>
      <c r="E11" s="461"/>
      <c r="F11" s="461"/>
      <c r="G11" s="461"/>
      <c r="H11" s="430"/>
    </row>
    <row r="12" spans="1:8" s="456" customFormat="1" ht="21.9" customHeight="1">
      <c r="A12" s="460" t="s">
        <v>904</v>
      </c>
      <c r="B12" s="459"/>
      <c r="C12" s="459"/>
      <c r="D12" s="459"/>
      <c r="E12" s="459"/>
      <c r="F12" s="459"/>
      <c r="G12" s="458"/>
      <c r="H12" s="457">
        <f>H14+H24</f>
        <v>0</v>
      </c>
    </row>
    <row r="13" spans="1:8" ht="16.350000000000001" customHeight="1">
      <c r="A13" s="455" t="s">
        <v>64</v>
      </c>
      <c r="B13" s="455"/>
      <c r="C13" s="455"/>
      <c r="D13" s="455"/>
      <c r="E13" s="455"/>
      <c r="F13" s="455"/>
      <c r="G13" s="455"/>
      <c r="H13" s="454" t="s">
        <v>898</v>
      </c>
    </row>
    <row r="14" spans="1:8" ht="11.25" customHeight="1">
      <c r="A14" s="447" t="s">
        <v>903</v>
      </c>
      <c r="B14" s="453" t="str">
        <f>Dodávky!A1</f>
        <v>Dodávky</v>
      </c>
      <c r="C14" s="452"/>
      <c r="D14" s="452"/>
      <c r="E14" s="452"/>
      <c r="F14" s="452"/>
      <c r="G14" s="451"/>
      <c r="H14" s="445">
        <f>Dodávky!H2</f>
        <v>0</v>
      </c>
    </row>
    <row r="15" spans="1:8" ht="11.25" customHeight="1">
      <c r="A15" s="406" t="str">
        <f>Dodávky!A4</f>
        <v>1</v>
      </c>
      <c r="B15" s="450" t="str">
        <f>Dodávky!B4</f>
        <v>Doplnění rozvaděčů RM1, RS1, RM6, RH3 a RH4</v>
      </c>
      <c r="C15" s="449"/>
      <c r="D15" s="449"/>
      <c r="E15" s="449"/>
      <c r="F15" s="449"/>
      <c r="G15" s="448"/>
      <c r="H15" s="443">
        <f>Dodávky!H4</f>
        <v>0</v>
      </c>
    </row>
    <row r="16" spans="1:8" ht="11.25" customHeight="1">
      <c r="A16" s="406" t="str">
        <f>Dodávky!A16</f>
        <v>2</v>
      </c>
      <c r="B16" s="450" t="str">
        <f>Dodávky!B16</f>
        <v>Dodávka rozvaděče DT1</v>
      </c>
      <c r="C16" s="449"/>
      <c r="D16" s="449"/>
      <c r="E16" s="449"/>
      <c r="F16" s="449"/>
      <c r="G16" s="448"/>
      <c r="H16" s="443">
        <f>Dodávky!H16</f>
        <v>0</v>
      </c>
    </row>
    <row r="17" spans="1:8" ht="11.25" customHeight="1">
      <c r="A17" s="406" t="str">
        <f>Dodávky!A26</f>
        <v>3</v>
      </c>
      <c r="B17" s="450" t="str">
        <f>Dodávky!B26</f>
        <v>Dodávka rozvaděče DT2</v>
      </c>
      <c r="C17" s="449"/>
      <c r="D17" s="449"/>
      <c r="E17" s="449"/>
      <c r="F17" s="449"/>
      <c r="G17" s="448"/>
      <c r="H17" s="443">
        <f>Dodávky!H26</f>
        <v>0</v>
      </c>
    </row>
    <row r="18" spans="1:8" ht="11.25" customHeight="1">
      <c r="A18" s="406" t="str">
        <f>Dodávky!A36</f>
        <v>4</v>
      </c>
      <c r="B18" s="450" t="str">
        <f>Dodávky!B36</f>
        <v>Dodávka rozvaděčů RM10 až RM17</v>
      </c>
      <c r="C18" s="449"/>
      <c r="D18" s="449"/>
      <c r="E18" s="449"/>
      <c r="F18" s="449"/>
      <c r="G18" s="448"/>
      <c r="H18" s="443">
        <f>Dodávky!H36</f>
        <v>0</v>
      </c>
    </row>
    <row r="19" spans="1:8" ht="11.25" customHeight="1">
      <c r="A19" s="406" t="str">
        <f>Dodávky!A41</f>
        <v>5</v>
      </c>
      <c r="B19" s="450" t="str">
        <f>Dodávky!B41</f>
        <v>Doplnění ethernetového racku pod velínem ČOV</v>
      </c>
      <c r="C19" s="449"/>
      <c r="D19" s="449"/>
      <c r="E19" s="449"/>
      <c r="F19" s="449"/>
      <c r="G19" s="448"/>
      <c r="H19" s="443">
        <f>Dodávky!H41</f>
        <v>0</v>
      </c>
    </row>
    <row r="20" spans="1:8" ht="11.25" customHeight="1">
      <c r="A20" s="369" t="str">
        <f>Dodávky!A43</f>
        <v>6</v>
      </c>
      <c r="B20" s="450" t="str">
        <f>Dodávky!B43</f>
        <v>Výbava operátorského a dohledového pracoviště</v>
      </c>
      <c r="C20" s="449"/>
      <c r="D20" s="449"/>
      <c r="E20" s="449"/>
      <c r="F20" s="449"/>
      <c r="G20" s="448"/>
      <c r="H20" s="443">
        <f>Dodávky!H43</f>
        <v>0</v>
      </c>
    </row>
    <row r="21" spans="1:8" ht="11.25" customHeight="1">
      <c r="A21" s="369" t="str">
        <f>Dodávky!A47</f>
        <v>7</v>
      </c>
      <c r="B21" s="450" t="str">
        <f>Dodávky!B47</f>
        <v>Dodávka polní instrumentace M+R</v>
      </c>
      <c r="C21" s="449"/>
      <c r="D21" s="449"/>
      <c r="E21" s="449"/>
      <c r="F21" s="449"/>
      <c r="G21" s="448"/>
      <c r="H21" s="443">
        <f>Dodávky!H47</f>
        <v>0</v>
      </c>
    </row>
    <row r="22" spans="1:8" ht="10.5" customHeight="1">
      <c r="A22" s="369" t="str">
        <f>Dodávky!A62</f>
        <v>8</v>
      </c>
      <c r="B22" s="450" t="str">
        <f>Dodávky!B62</f>
        <v>Kabely, kabelové trasy a elektromontážní materiál</v>
      </c>
      <c r="C22" s="449"/>
      <c r="D22" s="449"/>
      <c r="E22" s="449"/>
      <c r="F22" s="449"/>
      <c r="G22" s="448"/>
      <c r="H22" s="443">
        <f>Dodávky!H62</f>
        <v>0</v>
      </c>
    </row>
    <row r="23" spans="1:8" ht="11.25" customHeight="1">
      <c r="A23" s="369"/>
      <c r="B23" s="450"/>
      <c r="C23" s="449"/>
      <c r="D23" s="449"/>
      <c r="E23" s="449"/>
      <c r="F23" s="449"/>
      <c r="G23" s="448"/>
      <c r="H23" s="443"/>
    </row>
    <row r="24" spans="1:8" ht="11.25" customHeight="1">
      <c r="A24" s="447" t="s">
        <v>903</v>
      </c>
      <c r="B24" s="446" t="str">
        <f>'Elektromontáže a služby'!A1</f>
        <v xml:space="preserve">Elektromontáže a služby                 </v>
      </c>
      <c r="C24" s="446"/>
      <c r="D24" s="446"/>
      <c r="E24" s="446"/>
      <c r="F24" s="446"/>
      <c r="G24" s="446"/>
      <c r="H24" s="445">
        <f>'Elektromontáže a služby'!G2</f>
        <v>0</v>
      </c>
    </row>
    <row r="25" spans="1:8" ht="10.199999999999999">
      <c r="A25" s="406" t="str">
        <f>'Elektromontáže a služby'!A4</f>
        <v>9</v>
      </c>
      <c r="B25" s="444" t="str">
        <f>'Elektromontáže a služby'!B4</f>
        <v>Elektromontáže</v>
      </c>
      <c r="C25" s="444"/>
      <c r="D25" s="444"/>
      <c r="E25" s="444"/>
      <c r="F25" s="444"/>
      <c r="G25" s="444"/>
      <c r="H25" s="443">
        <f>'Elektromontáže a služby'!G4</f>
        <v>0</v>
      </c>
    </row>
    <row r="26" spans="1:8" ht="10.199999999999999">
      <c r="A26" s="406" t="str">
        <f>'Elektromontáže a služby'!A9</f>
        <v>10</v>
      </c>
      <c r="B26" s="444" t="str">
        <f>'Elektromontáže a služby'!B9</f>
        <v>Služby</v>
      </c>
      <c r="C26" s="444"/>
      <c r="D26" s="444"/>
      <c r="E26" s="444"/>
      <c r="F26" s="444"/>
      <c r="G26" s="444"/>
      <c r="H26" s="443">
        <f>'Elektromontáže a služby'!G9</f>
        <v>0</v>
      </c>
    </row>
    <row r="27" spans="1:8" ht="12.75" customHeight="1">
      <c r="A27" s="442"/>
      <c r="B27" s="441"/>
      <c r="C27" s="440"/>
      <c r="D27" s="440"/>
      <c r="E27" s="440"/>
      <c r="F27" s="440"/>
      <c r="G27" s="439"/>
      <c r="H27" s="438"/>
    </row>
    <row r="28" spans="1:8" ht="12.75" customHeight="1">
      <c r="A28" s="435"/>
      <c r="B28" s="435"/>
      <c r="C28" s="435"/>
    </row>
    <row r="29" spans="1:8" ht="87.75" customHeight="1">
      <c r="A29" s="437" t="s">
        <v>1101</v>
      </c>
      <c r="B29" s="437"/>
      <c r="C29" s="437"/>
      <c r="D29" s="437"/>
      <c r="E29" s="437"/>
      <c r="F29" s="437"/>
      <c r="G29" s="437"/>
      <c r="H29" s="437"/>
    </row>
    <row r="30" spans="1:8" ht="12.75" customHeight="1">
      <c r="A30" s="436"/>
      <c r="B30" s="435"/>
      <c r="C30" s="435"/>
      <c r="D30" s="435"/>
    </row>
    <row r="31" spans="1:8" ht="12.75" customHeight="1">
      <c r="A31" s="436"/>
      <c r="B31" s="435"/>
      <c r="C31" s="435"/>
      <c r="D31" s="435"/>
    </row>
    <row r="32" spans="1:8" ht="12.75" customHeight="1">
      <c r="A32" s="436"/>
      <c r="B32" s="435"/>
      <c r="C32" s="435"/>
      <c r="D32" s="435"/>
    </row>
    <row r="33" spans="1:8" ht="12.75" customHeight="1">
      <c r="A33" s="436"/>
      <c r="B33" s="435"/>
      <c r="C33" s="435"/>
      <c r="D33" s="435"/>
    </row>
    <row r="34" spans="1:8" ht="12.75" customHeight="1">
      <c r="A34" s="436"/>
      <c r="B34" s="435"/>
      <c r="C34" s="435"/>
      <c r="D34" s="435"/>
    </row>
    <row r="35" spans="1:8" ht="12.75" customHeight="1">
      <c r="A35" s="436"/>
      <c r="B35" s="435"/>
      <c r="C35" s="435"/>
      <c r="D35" s="435"/>
    </row>
    <row r="36" spans="1:8" ht="12.75" customHeight="1">
      <c r="A36" s="436"/>
      <c r="B36" s="435"/>
      <c r="C36" s="435"/>
      <c r="D36" s="435"/>
    </row>
    <row r="37" spans="1:8" ht="12.75" customHeight="1">
      <c r="A37" s="436"/>
      <c r="B37" s="435"/>
      <c r="C37" s="435"/>
      <c r="D37" s="435"/>
    </row>
    <row r="38" spans="1:8" ht="12.75" customHeight="1">
      <c r="A38" s="436"/>
      <c r="B38" s="435"/>
      <c r="C38" s="435"/>
      <c r="D38" s="435"/>
    </row>
    <row r="39" spans="1:8" ht="12.75" customHeight="1">
      <c r="A39" s="436"/>
      <c r="B39" s="435"/>
      <c r="C39" s="435"/>
      <c r="D39" s="435"/>
    </row>
    <row r="40" spans="1:8" ht="12.75" customHeight="1">
      <c r="A40" s="436"/>
      <c r="B40" s="435"/>
      <c r="C40" s="435"/>
      <c r="D40" s="435"/>
    </row>
    <row r="41" spans="1:8" ht="12.75" customHeight="1">
      <c r="A41" s="436"/>
      <c r="B41" s="435"/>
      <c r="C41" s="435"/>
      <c r="D41" s="435"/>
    </row>
    <row r="42" spans="1:8" ht="12.75" customHeight="1">
      <c r="A42" s="436"/>
      <c r="B42" s="435"/>
      <c r="C42" s="435"/>
      <c r="D42" s="435"/>
    </row>
    <row r="43" spans="1:8" ht="12.75" customHeight="1">
      <c r="A43" s="436"/>
      <c r="B43" s="435"/>
      <c r="C43" s="435"/>
      <c r="D43" s="435"/>
    </row>
    <row r="44" spans="1:8" ht="12.75" customHeight="1">
      <c r="A44" s="436"/>
      <c r="B44" s="435"/>
      <c r="C44" s="435"/>
      <c r="D44" s="435"/>
    </row>
    <row r="45" spans="1:8" ht="12.75" customHeight="1">
      <c r="A45" s="436"/>
      <c r="B45" s="435"/>
      <c r="C45" s="435"/>
      <c r="D45" s="435"/>
      <c r="E45" s="435"/>
      <c r="F45" s="435"/>
      <c r="G45" s="435"/>
      <c r="H45" s="435"/>
    </row>
    <row r="46" spans="1:8" ht="12.75" customHeight="1">
      <c r="A46" s="436"/>
      <c r="B46" s="435"/>
      <c r="C46" s="435"/>
      <c r="D46" s="435"/>
      <c r="E46" s="435"/>
      <c r="F46" s="435"/>
      <c r="G46" s="435"/>
      <c r="H46" s="435"/>
    </row>
    <row r="47" spans="1:8" ht="12.75" customHeight="1">
      <c r="A47" s="436"/>
      <c r="B47" s="435"/>
      <c r="C47" s="435"/>
      <c r="D47" s="435"/>
      <c r="E47" s="435"/>
      <c r="F47" s="435"/>
      <c r="G47" s="435"/>
      <c r="H47" s="435"/>
    </row>
    <row r="48" spans="1:8" ht="12.75" customHeight="1">
      <c r="A48" s="436"/>
      <c r="B48" s="435"/>
      <c r="C48" s="435"/>
      <c r="D48" s="435"/>
      <c r="E48" s="435"/>
      <c r="F48" s="435"/>
      <c r="G48" s="435"/>
      <c r="H48" s="435"/>
    </row>
    <row r="49" spans="1:8" ht="12.75" customHeight="1">
      <c r="A49" s="436"/>
      <c r="B49" s="435"/>
      <c r="C49" s="435"/>
      <c r="D49" s="435"/>
      <c r="E49" s="435"/>
      <c r="F49" s="435"/>
      <c r="G49" s="435"/>
      <c r="H49" s="435"/>
    </row>
    <row r="50" spans="1:8" ht="12.75" customHeight="1">
      <c r="A50" s="436"/>
      <c r="B50" s="435"/>
      <c r="C50" s="435"/>
      <c r="D50" s="435"/>
      <c r="E50" s="435"/>
      <c r="F50" s="435"/>
      <c r="G50" s="435"/>
      <c r="H50" s="435"/>
    </row>
    <row r="51" spans="1:8" ht="12.75" customHeight="1">
      <c r="A51" s="436"/>
      <c r="B51" s="435"/>
      <c r="C51" s="435"/>
      <c r="D51" s="435"/>
      <c r="E51" s="435"/>
      <c r="F51" s="435"/>
      <c r="G51" s="435"/>
      <c r="H51" s="435"/>
    </row>
    <row r="52" spans="1:8" ht="12.75" customHeight="1">
      <c r="A52" s="436"/>
      <c r="B52" s="435"/>
      <c r="C52" s="435"/>
      <c r="D52" s="435"/>
      <c r="E52" s="435"/>
      <c r="F52" s="435"/>
      <c r="G52" s="435"/>
      <c r="H52" s="435"/>
    </row>
    <row r="53" spans="1:8" ht="12.75" customHeight="1">
      <c r="A53" s="436"/>
      <c r="B53" s="435"/>
      <c r="C53" s="435"/>
      <c r="D53" s="435"/>
      <c r="E53" s="435"/>
      <c r="F53" s="435"/>
      <c r="G53" s="435"/>
      <c r="H53" s="435"/>
    </row>
    <row r="54" spans="1:8" ht="12.75" customHeight="1">
      <c r="A54" s="436"/>
      <c r="B54" s="435"/>
      <c r="C54" s="435"/>
      <c r="D54" s="435"/>
      <c r="E54" s="435"/>
      <c r="F54" s="435"/>
      <c r="G54" s="435"/>
      <c r="H54" s="435"/>
    </row>
    <row r="55" spans="1:8" ht="12.75" customHeight="1">
      <c r="A55" s="436"/>
      <c r="B55" s="435"/>
      <c r="C55" s="435"/>
      <c r="D55" s="435"/>
      <c r="E55" s="435"/>
      <c r="F55" s="435"/>
      <c r="G55" s="435"/>
      <c r="H55" s="435"/>
    </row>
    <row r="56" spans="1:8" ht="12.75" customHeight="1">
      <c r="A56" s="436"/>
      <c r="B56" s="435"/>
      <c r="C56" s="435"/>
      <c r="D56" s="435"/>
      <c r="E56" s="435"/>
      <c r="F56" s="435"/>
      <c r="G56" s="435"/>
      <c r="H56" s="435"/>
    </row>
    <row r="57" spans="1:8" ht="12.75" customHeight="1">
      <c r="A57" s="436"/>
      <c r="B57" s="435"/>
      <c r="C57" s="435"/>
      <c r="D57" s="435"/>
      <c r="E57" s="435"/>
      <c r="F57" s="435"/>
      <c r="G57" s="435"/>
      <c r="H57" s="435"/>
    </row>
    <row r="58" spans="1:8" ht="12.75" customHeight="1">
      <c r="A58" s="436"/>
      <c r="B58" s="435"/>
      <c r="C58" s="435"/>
      <c r="D58" s="435"/>
      <c r="E58" s="435"/>
      <c r="F58" s="435"/>
      <c r="G58" s="435"/>
      <c r="H58" s="435"/>
    </row>
  </sheetData>
  <sheetProtection insertRows="0" selectLockedCells="1"/>
  <mergeCells count="33">
    <mergeCell ref="A1:B1"/>
    <mergeCell ref="C1:H1"/>
    <mergeCell ref="C6:H6"/>
    <mergeCell ref="C7:H7"/>
    <mergeCell ref="A7:B7"/>
    <mergeCell ref="A6:B6"/>
    <mergeCell ref="C5:H5"/>
    <mergeCell ref="B16:G16"/>
    <mergeCell ref="B18:G18"/>
    <mergeCell ref="B23:G23"/>
    <mergeCell ref="B22:G22"/>
    <mergeCell ref="B21:G21"/>
    <mergeCell ref="B19:G19"/>
    <mergeCell ref="A5:B5"/>
    <mergeCell ref="A10:H10"/>
    <mergeCell ref="A9:H9"/>
    <mergeCell ref="A29:H29"/>
    <mergeCell ref="B27:G27"/>
    <mergeCell ref="B24:G24"/>
    <mergeCell ref="B25:G25"/>
    <mergeCell ref="B26:G26"/>
    <mergeCell ref="B17:G17"/>
    <mergeCell ref="B20:G20"/>
    <mergeCell ref="B14:G14"/>
    <mergeCell ref="B15:G15"/>
    <mergeCell ref="A3:H3"/>
    <mergeCell ref="A2:H2"/>
    <mergeCell ref="A4:H4"/>
    <mergeCell ref="A13:G13"/>
    <mergeCell ref="A11:H11"/>
    <mergeCell ref="A12:G12"/>
    <mergeCell ref="A8:B8"/>
    <mergeCell ref="C8:H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9" orientation="portrait" r:id="rId1"/>
  <headerFooter>
    <oddHeader>&amp;L&amp;"Arial,Kurzíva"&amp;8ISATS Ing. Prašnička s.r.o.&amp;R&amp;"Arial,Kurzíva"&amp;8Obnova ČOV Český Krumlov I. etapa
D3 – Technologická část elektro
PS-02 Elektroinstalace a MaR</oddHeader>
    <oddFooter xml:space="preserve">&amp;L&amp;"Arial,Kurzíva"&amp;8Výkaz výměr - &amp;A
&amp;5ISATS - K 0410/2013&amp;R&amp;"Arial,Kurzíva"&amp;8Strana &amp;P z &amp;N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391A1-960B-4BC7-B1E1-FA7446DEDB20}">
  <dimension ref="A1:L108"/>
  <sheetViews>
    <sheetView view="pageBreakPreview" zoomScale="60" zoomScaleNormal="100" workbookViewId="0">
      <pane ySplit="3" topLeftCell="A55" activePane="bottomLeft" state="frozen"/>
      <selection pane="bottomLeft" activeCell="G95" sqref="G95:G108"/>
    </sheetView>
  </sheetViews>
  <sheetFormatPr defaultColWidth="11.7109375" defaultRowHeight="10.199999999999999"/>
  <cols>
    <col min="1" max="1" width="9.5703125" style="365" customWidth="1"/>
    <col min="2" max="2" width="67.7109375" style="366" customWidth="1"/>
    <col min="3" max="3" width="17.85546875" style="365" customWidth="1"/>
    <col min="4" max="4" width="22" style="365" customWidth="1"/>
    <col min="5" max="5" width="6.28515625" style="364" customWidth="1"/>
    <col min="6" max="6" width="10.7109375" style="363" customWidth="1"/>
    <col min="7" max="7" width="16" style="362" customWidth="1"/>
    <col min="8" max="8" width="18" style="361" customWidth="1"/>
    <col min="9" max="9" width="34.5703125" style="360" customWidth="1"/>
    <col min="10" max="16384" width="11.7109375" style="360"/>
  </cols>
  <sheetData>
    <row r="1" spans="1:12" ht="21.9" customHeight="1">
      <c r="A1" s="432" t="s">
        <v>1100</v>
      </c>
      <c r="B1" s="431"/>
      <c r="C1" s="431"/>
      <c r="D1" s="431"/>
      <c r="E1" s="431"/>
      <c r="F1" s="431"/>
      <c r="G1" s="431"/>
      <c r="H1" s="430"/>
    </row>
    <row r="2" spans="1:12" s="423" customFormat="1" ht="21.9" customHeight="1">
      <c r="A2" s="429" t="s">
        <v>904</v>
      </c>
      <c r="B2" s="428"/>
      <c r="C2" s="428"/>
      <c r="D2" s="428"/>
      <c r="E2" s="428"/>
      <c r="F2" s="428"/>
      <c r="G2" s="427"/>
      <c r="H2" s="426">
        <f>ROUND(H4+H16+H26+H36+H41+H43+H47+H62,2)</f>
        <v>0</v>
      </c>
      <c r="I2" s="424"/>
      <c r="J2" s="425"/>
      <c r="K2" s="425"/>
      <c r="L2" s="424"/>
    </row>
    <row r="3" spans="1:12" ht="12">
      <c r="A3" s="422" t="s">
        <v>903</v>
      </c>
      <c r="B3" s="422" t="s">
        <v>64</v>
      </c>
      <c r="C3" s="422" t="s">
        <v>1099</v>
      </c>
      <c r="D3" s="422" t="s">
        <v>67</v>
      </c>
      <c r="E3" s="421" t="s">
        <v>901</v>
      </c>
      <c r="F3" s="420" t="s">
        <v>900</v>
      </c>
      <c r="G3" s="419" t="s">
        <v>899</v>
      </c>
      <c r="H3" s="418" t="s">
        <v>898</v>
      </c>
      <c r="I3" s="417"/>
      <c r="J3" s="416"/>
      <c r="K3" s="416"/>
      <c r="L3" s="416"/>
    </row>
    <row r="4" spans="1:12">
      <c r="A4" s="398" t="s">
        <v>90</v>
      </c>
      <c r="B4" s="397" t="s">
        <v>1098</v>
      </c>
      <c r="C4" s="396"/>
      <c r="D4" s="396"/>
      <c r="E4" s="396"/>
      <c r="F4" s="396"/>
      <c r="G4" s="395"/>
      <c r="H4" s="394">
        <f>ROUND(SUM(H5:H15),2)</f>
        <v>0</v>
      </c>
      <c r="I4" s="317"/>
      <c r="J4" s="317"/>
      <c r="K4" s="317"/>
      <c r="L4" s="317"/>
    </row>
    <row r="5" spans="1:12" ht="20.399999999999999">
      <c r="A5" s="406" t="s">
        <v>1097</v>
      </c>
      <c r="B5" s="373" t="s">
        <v>1096</v>
      </c>
      <c r="C5" s="372"/>
      <c r="D5" s="372"/>
      <c r="E5" s="385" t="s">
        <v>471</v>
      </c>
      <c r="F5" s="369">
        <v>2</v>
      </c>
      <c r="G5" s="381"/>
      <c r="H5" s="375">
        <f>F5*G5</f>
        <v>0</v>
      </c>
      <c r="I5" s="317"/>
      <c r="J5" s="317"/>
      <c r="K5" s="317"/>
      <c r="L5" s="317"/>
    </row>
    <row r="6" spans="1:12">
      <c r="A6" s="406" t="s">
        <v>1095</v>
      </c>
      <c r="B6" s="373" t="s">
        <v>1094</v>
      </c>
      <c r="C6" s="378"/>
      <c r="D6" s="378"/>
      <c r="E6" s="385" t="s">
        <v>471</v>
      </c>
      <c r="F6" s="369">
        <v>1</v>
      </c>
      <c r="G6" s="381"/>
      <c r="H6" s="375">
        <f>F6*G6</f>
        <v>0</v>
      </c>
      <c r="I6" s="317"/>
      <c r="J6" s="317"/>
      <c r="K6" s="317"/>
      <c r="L6" s="317"/>
    </row>
    <row r="7" spans="1:12" ht="30.6">
      <c r="A7" s="406" t="s">
        <v>1093</v>
      </c>
      <c r="B7" s="391" t="s">
        <v>1092</v>
      </c>
      <c r="C7" s="372"/>
      <c r="D7" s="372"/>
      <c r="E7" s="385" t="s">
        <v>471</v>
      </c>
      <c r="F7" s="369">
        <v>1</v>
      </c>
      <c r="G7" s="381"/>
      <c r="H7" s="375">
        <f>F7*G7</f>
        <v>0</v>
      </c>
      <c r="I7" s="317"/>
      <c r="J7" s="317"/>
      <c r="K7" s="317"/>
      <c r="L7" s="317"/>
    </row>
    <row r="8" spans="1:12">
      <c r="A8" s="406" t="s">
        <v>1091</v>
      </c>
      <c r="B8" s="373" t="s">
        <v>1090</v>
      </c>
      <c r="C8" s="378"/>
      <c r="D8" s="378"/>
      <c r="E8" s="385" t="s">
        <v>471</v>
      </c>
      <c r="F8" s="369">
        <v>1</v>
      </c>
      <c r="G8" s="381"/>
      <c r="H8" s="375">
        <f>F8*G8</f>
        <v>0</v>
      </c>
      <c r="I8" s="317"/>
      <c r="J8" s="317"/>
      <c r="K8" s="317"/>
      <c r="L8" s="317"/>
    </row>
    <row r="9" spans="1:12">
      <c r="A9" s="406" t="s">
        <v>1089</v>
      </c>
      <c r="B9" s="373" t="s">
        <v>1088</v>
      </c>
      <c r="C9" s="378"/>
      <c r="D9" s="378"/>
      <c r="E9" s="385" t="s">
        <v>471</v>
      </c>
      <c r="F9" s="369">
        <v>1</v>
      </c>
      <c r="G9" s="381"/>
      <c r="H9" s="375">
        <f>F9*G9</f>
        <v>0</v>
      </c>
      <c r="I9" s="317"/>
      <c r="J9" s="317"/>
      <c r="K9" s="317"/>
      <c r="L9" s="317"/>
    </row>
    <row r="10" spans="1:12">
      <c r="A10" s="406" t="s">
        <v>1087</v>
      </c>
      <c r="B10" s="373" t="s">
        <v>1086</v>
      </c>
      <c r="C10" s="378"/>
      <c r="D10" s="378"/>
      <c r="E10" s="385" t="s">
        <v>471</v>
      </c>
      <c r="F10" s="369">
        <v>1</v>
      </c>
      <c r="G10" s="381"/>
      <c r="H10" s="375">
        <f>F10*G10</f>
        <v>0</v>
      </c>
      <c r="I10" s="317"/>
      <c r="J10" s="317"/>
      <c r="K10" s="317"/>
      <c r="L10" s="317"/>
    </row>
    <row r="11" spans="1:12" s="408" customFormat="1" ht="30.6">
      <c r="A11" s="413" t="s">
        <v>1085</v>
      </c>
      <c r="B11" s="415" t="s">
        <v>1084</v>
      </c>
      <c r="C11" s="414"/>
      <c r="D11" s="414"/>
      <c r="E11" s="410" t="s">
        <v>471</v>
      </c>
      <c r="F11" s="399">
        <v>2</v>
      </c>
      <c r="G11" s="326"/>
      <c r="H11" s="409">
        <f>F11*G11</f>
        <v>0</v>
      </c>
      <c r="I11" s="317"/>
      <c r="J11" s="317"/>
      <c r="K11" s="317"/>
      <c r="L11" s="317"/>
    </row>
    <row r="12" spans="1:12" s="408" customFormat="1" ht="30.6">
      <c r="A12" s="413" t="s">
        <v>1083</v>
      </c>
      <c r="B12" s="415" t="s">
        <v>1082</v>
      </c>
      <c r="C12" s="414"/>
      <c r="D12" s="414"/>
      <c r="E12" s="410" t="s">
        <v>471</v>
      </c>
      <c r="F12" s="399">
        <v>2</v>
      </c>
      <c r="G12" s="326"/>
      <c r="H12" s="409">
        <f>F12*G12</f>
        <v>0</v>
      </c>
      <c r="I12" s="317"/>
      <c r="J12" s="317"/>
      <c r="K12" s="317"/>
      <c r="L12" s="317"/>
    </row>
    <row r="13" spans="1:12" s="408" customFormat="1" ht="30.6">
      <c r="A13" s="413" t="s">
        <v>1081</v>
      </c>
      <c r="B13" s="415" t="s">
        <v>1080</v>
      </c>
      <c r="C13" s="414"/>
      <c r="D13" s="414"/>
      <c r="E13" s="410" t="s">
        <v>471</v>
      </c>
      <c r="F13" s="399">
        <v>60</v>
      </c>
      <c r="G13" s="326"/>
      <c r="H13" s="409">
        <f>F13*G13</f>
        <v>0</v>
      </c>
      <c r="I13" s="317"/>
      <c r="J13" s="317"/>
      <c r="K13" s="317"/>
      <c r="L13" s="317"/>
    </row>
    <row r="14" spans="1:12" s="408" customFormat="1" ht="20.399999999999999">
      <c r="A14" s="413" t="s">
        <v>1079</v>
      </c>
      <c r="B14" s="412" t="s">
        <v>1040</v>
      </c>
      <c r="C14" s="411"/>
      <c r="D14" s="411"/>
      <c r="E14" s="410" t="s">
        <v>471</v>
      </c>
      <c r="F14" s="399">
        <v>5</v>
      </c>
      <c r="G14" s="326"/>
      <c r="H14" s="409">
        <f>F14*G14</f>
        <v>0</v>
      </c>
      <c r="I14" s="317"/>
      <c r="J14" s="317"/>
      <c r="K14" s="317"/>
      <c r="L14" s="317"/>
    </row>
    <row r="15" spans="1:12" s="408" customFormat="1">
      <c r="A15" s="413" t="s">
        <v>1078</v>
      </c>
      <c r="B15" s="412" t="s">
        <v>1077</v>
      </c>
      <c r="C15" s="411"/>
      <c r="D15" s="411"/>
      <c r="E15" s="410" t="s">
        <v>471</v>
      </c>
      <c r="F15" s="399">
        <v>5</v>
      </c>
      <c r="G15" s="326"/>
      <c r="H15" s="409">
        <f>F15*G15</f>
        <v>0</v>
      </c>
      <c r="I15" s="317"/>
      <c r="J15" s="317"/>
      <c r="K15" s="317"/>
      <c r="L15" s="317"/>
    </row>
    <row r="16" spans="1:12" ht="11.25" customHeight="1">
      <c r="A16" s="398" t="s">
        <v>92</v>
      </c>
      <c r="B16" s="397" t="s">
        <v>1076</v>
      </c>
      <c r="C16" s="396"/>
      <c r="D16" s="396"/>
      <c r="E16" s="396"/>
      <c r="F16" s="396"/>
      <c r="G16" s="395"/>
      <c r="H16" s="394">
        <f>ROUND(SUM(H17:H25),2)</f>
        <v>0</v>
      </c>
      <c r="I16" s="317"/>
      <c r="J16" s="317"/>
      <c r="K16" s="317"/>
      <c r="L16" s="317"/>
    </row>
    <row r="17" spans="1:12" ht="30.6">
      <c r="A17" s="406" t="s">
        <v>1075</v>
      </c>
      <c r="B17" s="402" t="s">
        <v>1074</v>
      </c>
      <c r="C17" s="372"/>
      <c r="D17" s="372"/>
      <c r="E17" s="385" t="s">
        <v>471</v>
      </c>
      <c r="F17" s="369">
        <v>2</v>
      </c>
      <c r="G17" s="381"/>
      <c r="H17" s="375">
        <f>F17*G17</f>
        <v>0</v>
      </c>
      <c r="I17" s="317"/>
      <c r="J17" s="317"/>
      <c r="K17" s="317"/>
      <c r="L17" s="317"/>
    </row>
    <row r="18" spans="1:12" ht="40.799999999999997">
      <c r="A18" s="406" t="s">
        <v>1073</v>
      </c>
      <c r="B18" s="391" t="s">
        <v>1072</v>
      </c>
      <c r="C18" s="372"/>
      <c r="D18" s="372"/>
      <c r="E18" s="385" t="s">
        <v>471</v>
      </c>
      <c r="F18" s="369">
        <v>1</v>
      </c>
      <c r="G18" s="381"/>
      <c r="H18" s="375">
        <f>F18*G18</f>
        <v>0</v>
      </c>
      <c r="I18" s="317"/>
      <c r="J18" s="317"/>
      <c r="K18" s="317"/>
      <c r="L18" s="317"/>
    </row>
    <row r="19" spans="1:12" ht="153">
      <c r="A19" s="406" t="s">
        <v>1071</v>
      </c>
      <c r="B19" s="391" t="s">
        <v>1070</v>
      </c>
      <c r="C19" s="372"/>
      <c r="D19" s="372"/>
      <c r="E19" s="385" t="s">
        <v>471</v>
      </c>
      <c r="F19" s="369">
        <v>1</v>
      </c>
      <c r="G19" s="381"/>
      <c r="H19" s="375">
        <f>F19*G19</f>
        <v>0</v>
      </c>
      <c r="I19" s="317"/>
      <c r="J19" s="317"/>
      <c r="K19" s="317"/>
      <c r="L19" s="317"/>
    </row>
    <row r="20" spans="1:12" ht="20.399999999999999">
      <c r="A20" s="406" t="s">
        <v>1069</v>
      </c>
      <c r="B20" s="373" t="s">
        <v>1055</v>
      </c>
      <c r="C20" s="372"/>
      <c r="D20" s="372"/>
      <c r="E20" s="385" t="s">
        <v>471</v>
      </c>
      <c r="F20" s="369">
        <v>2</v>
      </c>
      <c r="G20" s="381"/>
      <c r="H20" s="375">
        <f>F20*G20</f>
        <v>0</v>
      </c>
      <c r="I20" s="317"/>
      <c r="J20" s="317"/>
      <c r="K20" s="317"/>
      <c r="L20" s="317"/>
    </row>
    <row r="21" spans="1:12">
      <c r="A21" s="406" t="s">
        <v>1068</v>
      </c>
      <c r="B21" s="373" t="s">
        <v>1053</v>
      </c>
      <c r="C21" s="378"/>
      <c r="D21" s="378"/>
      <c r="E21" s="385" t="s">
        <v>471</v>
      </c>
      <c r="F21" s="369">
        <v>5</v>
      </c>
      <c r="G21" s="381"/>
      <c r="H21" s="375">
        <f>F21*G21</f>
        <v>0</v>
      </c>
      <c r="I21" s="317"/>
      <c r="J21" s="317"/>
      <c r="K21" s="317"/>
      <c r="L21" s="317"/>
    </row>
    <row r="22" spans="1:12" ht="30.6">
      <c r="A22" s="406" t="s">
        <v>1067</v>
      </c>
      <c r="B22" s="373" t="s">
        <v>1051</v>
      </c>
      <c r="C22" s="378"/>
      <c r="D22" s="378"/>
      <c r="E22" s="385" t="s">
        <v>471</v>
      </c>
      <c r="F22" s="369">
        <v>10</v>
      </c>
      <c r="G22" s="381"/>
      <c r="H22" s="375">
        <f>F22*G22</f>
        <v>0</v>
      </c>
      <c r="I22" s="317"/>
      <c r="J22" s="317"/>
      <c r="K22" s="317"/>
      <c r="L22" s="317"/>
    </row>
    <row r="23" spans="1:12" ht="30.6">
      <c r="A23" s="406" t="s">
        <v>1066</v>
      </c>
      <c r="B23" s="373" t="s">
        <v>1049</v>
      </c>
      <c r="C23" s="378"/>
      <c r="D23" s="378"/>
      <c r="E23" s="385" t="s">
        <v>471</v>
      </c>
      <c r="F23" s="369">
        <v>20</v>
      </c>
      <c r="G23" s="381"/>
      <c r="H23" s="375">
        <f>F23*G23</f>
        <v>0</v>
      </c>
      <c r="I23" s="317"/>
      <c r="J23" s="317"/>
      <c r="K23" s="317"/>
      <c r="L23" s="317"/>
    </row>
    <row r="24" spans="1:12" ht="20.399999999999999">
      <c r="A24" s="406" t="s">
        <v>1065</v>
      </c>
      <c r="B24" s="380" t="s">
        <v>1040</v>
      </c>
      <c r="C24" s="372"/>
      <c r="D24" s="372"/>
      <c r="E24" s="385" t="s">
        <v>471</v>
      </c>
      <c r="F24" s="369">
        <v>1</v>
      </c>
      <c r="G24" s="381"/>
      <c r="H24" s="375">
        <f>F24*G24</f>
        <v>0</v>
      </c>
      <c r="I24" s="317"/>
      <c r="J24" s="317"/>
      <c r="K24" s="317"/>
      <c r="L24" s="317"/>
    </row>
    <row r="25" spans="1:12" ht="20.399999999999999">
      <c r="A25" s="406" t="s">
        <v>1064</v>
      </c>
      <c r="B25" s="380" t="s">
        <v>1038</v>
      </c>
      <c r="C25" s="372"/>
      <c r="D25" s="372"/>
      <c r="E25" s="385" t="s">
        <v>471</v>
      </c>
      <c r="F25" s="369">
        <v>1</v>
      </c>
      <c r="G25" s="381"/>
      <c r="H25" s="375">
        <f>F25*G25</f>
        <v>0</v>
      </c>
      <c r="I25" s="317"/>
      <c r="J25" s="317"/>
      <c r="K25" s="317"/>
      <c r="L25" s="317"/>
    </row>
    <row r="26" spans="1:12" ht="11.25" customHeight="1">
      <c r="A26" s="398" t="s">
        <v>144</v>
      </c>
      <c r="B26" s="397" t="s">
        <v>1063</v>
      </c>
      <c r="C26" s="396"/>
      <c r="D26" s="396"/>
      <c r="E26" s="396"/>
      <c r="F26" s="396"/>
      <c r="G26" s="395"/>
      <c r="H26" s="394">
        <f>ROUND(SUM(H27:H35),2)</f>
        <v>0</v>
      </c>
      <c r="I26" s="317"/>
      <c r="J26" s="317"/>
      <c r="K26" s="317"/>
      <c r="L26" s="317"/>
    </row>
    <row r="27" spans="1:12" ht="30.6">
      <c r="A27" s="406" t="s">
        <v>1062</v>
      </c>
      <c r="B27" s="402" t="s">
        <v>1061</v>
      </c>
      <c r="C27" s="372"/>
      <c r="D27" s="372"/>
      <c r="E27" s="385" t="s">
        <v>471</v>
      </c>
      <c r="F27" s="369">
        <v>1</v>
      </c>
      <c r="G27" s="381"/>
      <c r="H27" s="375">
        <f>F27*G27</f>
        <v>0</v>
      </c>
      <c r="I27" s="317"/>
      <c r="J27" s="317"/>
      <c r="K27" s="317"/>
      <c r="L27" s="317"/>
    </row>
    <row r="28" spans="1:12" ht="40.799999999999997">
      <c r="A28" s="406" t="s">
        <v>1060</v>
      </c>
      <c r="B28" s="391" t="s">
        <v>1059</v>
      </c>
      <c r="C28" s="372"/>
      <c r="D28" s="372"/>
      <c r="E28" s="385" t="s">
        <v>471</v>
      </c>
      <c r="F28" s="369">
        <v>1</v>
      </c>
      <c r="G28" s="381"/>
      <c r="H28" s="375">
        <f>F28*G28</f>
        <v>0</v>
      </c>
      <c r="I28" s="317"/>
      <c r="J28" s="317"/>
      <c r="K28" s="317"/>
      <c r="L28" s="317"/>
    </row>
    <row r="29" spans="1:12" ht="153">
      <c r="A29" s="406" t="s">
        <v>1058</v>
      </c>
      <c r="B29" s="391" t="s">
        <v>1057</v>
      </c>
      <c r="C29" s="372"/>
      <c r="D29" s="372"/>
      <c r="E29" s="385" t="s">
        <v>471</v>
      </c>
      <c r="F29" s="369">
        <v>1</v>
      </c>
      <c r="G29" s="381"/>
      <c r="H29" s="375">
        <f>F29*G29</f>
        <v>0</v>
      </c>
      <c r="I29" s="317"/>
      <c r="J29" s="317"/>
      <c r="K29" s="317"/>
      <c r="L29" s="317"/>
    </row>
    <row r="30" spans="1:12" ht="20.399999999999999">
      <c r="A30" s="406" t="s">
        <v>1056</v>
      </c>
      <c r="B30" s="373" t="s">
        <v>1055</v>
      </c>
      <c r="C30" s="372"/>
      <c r="D30" s="372"/>
      <c r="E30" s="385" t="s">
        <v>471</v>
      </c>
      <c r="F30" s="369">
        <v>2</v>
      </c>
      <c r="G30" s="381"/>
      <c r="H30" s="375">
        <f>F30*G30</f>
        <v>0</v>
      </c>
      <c r="I30" s="317"/>
      <c r="J30" s="317"/>
      <c r="K30" s="317"/>
      <c r="L30" s="317"/>
    </row>
    <row r="31" spans="1:12">
      <c r="A31" s="406" t="s">
        <v>1054</v>
      </c>
      <c r="B31" s="373" t="s">
        <v>1053</v>
      </c>
      <c r="C31" s="378"/>
      <c r="D31" s="378"/>
      <c r="E31" s="385" t="s">
        <v>471</v>
      </c>
      <c r="F31" s="369">
        <v>2</v>
      </c>
      <c r="G31" s="381"/>
      <c r="H31" s="375">
        <f>F31*G31</f>
        <v>0</v>
      </c>
      <c r="I31" s="317"/>
      <c r="J31" s="317"/>
      <c r="K31" s="317"/>
      <c r="L31" s="317"/>
    </row>
    <row r="32" spans="1:12" ht="30.6">
      <c r="A32" s="406" t="s">
        <v>1052</v>
      </c>
      <c r="B32" s="373" t="s">
        <v>1051</v>
      </c>
      <c r="C32" s="378"/>
      <c r="D32" s="378"/>
      <c r="E32" s="385" t="s">
        <v>471</v>
      </c>
      <c r="F32" s="369">
        <v>10</v>
      </c>
      <c r="G32" s="381"/>
      <c r="H32" s="375">
        <f>F32*G32</f>
        <v>0</v>
      </c>
      <c r="I32" s="317"/>
      <c r="J32" s="317"/>
      <c r="K32" s="317"/>
      <c r="L32" s="317"/>
    </row>
    <row r="33" spans="1:12" ht="30.6">
      <c r="A33" s="406" t="s">
        <v>1050</v>
      </c>
      <c r="B33" s="373" t="s">
        <v>1049</v>
      </c>
      <c r="C33" s="378"/>
      <c r="D33" s="378"/>
      <c r="E33" s="385" t="s">
        <v>471</v>
      </c>
      <c r="F33" s="369">
        <v>8</v>
      </c>
      <c r="G33" s="381"/>
      <c r="H33" s="375">
        <f>F33*G33</f>
        <v>0</v>
      </c>
      <c r="I33" s="317"/>
      <c r="J33" s="317"/>
      <c r="K33" s="317"/>
      <c r="L33" s="317"/>
    </row>
    <row r="34" spans="1:12" ht="20.399999999999999">
      <c r="A34" s="406" t="s">
        <v>1048</v>
      </c>
      <c r="B34" s="380" t="s">
        <v>1040</v>
      </c>
      <c r="C34" s="372"/>
      <c r="D34" s="372"/>
      <c r="E34" s="385" t="s">
        <v>471</v>
      </c>
      <c r="F34" s="369">
        <v>1</v>
      </c>
      <c r="G34" s="381"/>
      <c r="H34" s="375">
        <f>F34*G34</f>
        <v>0</v>
      </c>
      <c r="I34" s="317"/>
      <c r="J34" s="317"/>
      <c r="K34" s="317"/>
      <c r="L34" s="317"/>
    </row>
    <row r="35" spans="1:12" ht="20.399999999999999">
      <c r="A35" s="406" t="s">
        <v>1047</v>
      </c>
      <c r="B35" s="380" t="s">
        <v>1038</v>
      </c>
      <c r="C35" s="372"/>
      <c r="D35" s="372"/>
      <c r="E35" s="385" t="s">
        <v>471</v>
      </c>
      <c r="F35" s="369">
        <v>1</v>
      </c>
      <c r="G35" s="381"/>
      <c r="H35" s="375">
        <f>F35*G35</f>
        <v>0</v>
      </c>
      <c r="I35" s="317"/>
      <c r="J35" s="317"/>
      <c r="K35" s="317"/>
      <c r="L35" s="317"/>
    </row>
    <row r="36" spans="1:12">
      <c r="A36" s="398" t="s">
        <v>148</v>
      </c>
      <c r="B36" s="397" t="s">
        <v>1046</v>
      </c>
      <c r="C36" s="396"/>
      <c r="D36" s="396"/>
      <c r="E36" s="396"/>
      <c r="F36" s="396"/>
      <c r="G36" s="395"/>
      <c r="H36" s="394">
        <f>ROUND(SUM(H37:H40),2)</f>
        <v>0</v>
      </c>
      <c r="I36" s="317"/>
      <c r="J36" s="317"/>
      <c r="K36" s="317"/>
      <c r="L36" s="317"/>
    </row>
    <row r="37" spans="1:12" ht="30.6">
      <c r="A37" s="406" t="s">
        <v>1045</v>
      </c>
      <c r="B37" s="402" t="s">
        <v>1044</v>
      </c>
      <c r="C37" s="372"/>
      <c r="D37" s="372"/>
      <c r="E37" s="385" t="s">
        <v>471</v>
      </c>
      <c r="F37" s="369">
        <v>8</v>
      </c>
      <c r="G37" s="381"/>
      <c r="H37" s="375">
        <f>F37*G37</f>
        <v>0</v>
      </c>
      <c r="I37" s="317"/>
      <c r="J37" s="317"/>
      <c r="K37" s="317"/>
      <c r="L37" s="317"/>
    </row>
    <row r="38" spans="1:12" ht="40.799999999999997">
      <c r="A38" s="406" t="s">
        <v>1043</v>
      </c>
      <c r="B38" s="391" t="s">
        <v>1042</v>
      </c>
      <c r="C38" s="372"/>
      <c r="D38" s="372"/>
      <c r="E38" s="385" t="s">
        <v>471</v>
      </c>
      <c r="F38" s="369">
        <v>8</v>
      </c>
      <c r="G38" s="381"/>
      <c r="H38" s="375">
        <f>F38*G38</f>
        <v>0</v>
      </c>
      <c r="I38" s="317"/>
      <c r="J38" s="317"/>
      <c r="K38" s="317"/>
      <c r="L38" s="317"/>
    </row>
    <row r="39" spans="1:12" ht="20.399999999999999">
      <c r="A39" s="406" t="s">
        <v>1041</v>
      </c>
      <c r="B39" s="380" t="s">
        <v>1040</v>
      </c>
      <c r="C39" s="372"/>
      <c r="D39" s="372"/>
      <c r="E39" s="385" t="s">
        <v>471</v>
      </c>
      <c r="F39" s="369">
        <v>8</v>
      </c>
      <c r="G39" s="381"/>
      <c r="H39" s="375">
        <f>F39*G39</f>
        <v>0</v>
      </c>
      <c r="I39" s="317"/>
      <c r="J39" s="317"/>
      <c r="K39" s="317"/>
      <c r="L39" s="317"/>
    </row>
    <row r="40" spans="1:12" ht="20.399999999999999">
      <c r="A40" s="406" t="s">
        <v>1039</v>
      </c>
      <c r="B40" s="380" t="s">
        <v>1038</v>
      </c>
      <c r="C40" s="372"/>
      <c r="D40" s="372"/>
      <c r="E40" s="385" t="s">
        <v>471</v>
      </c>
      <c r="F40" s="369">
        <v>8</v>
      </c>
      <c r="G40" s="381"/>
      <c r="H40" s="375">
        <f>F40*G40</f>
        <v>0</v>
      </c>
      <c r="I40" s="317"/>
      <c r="J40" s="317"/>
      <c r="K40" s="317"/>
      <c r="L40" s="317"/>
    </row>
    <row r="41" spans="1:12">
      <c r="A41" s="398" t="s">
        <v>129</v>
      </c>
      <c r="B41" s="397" t="s">
        <v>1037</v>
      </c>
      <c r="C41" s="396"/>
      <c r="D41" s="396"/>
      <c r="E41" s="396"/>
      <c r="F41" s="396"/>
      <c r="G41" s="395"/>
      <c r="H41" s="394">
        <f>ROUND((SUM(H42)),2)</f>
        <v>0</v>
      </c>
      <c r="I41" s="317"/>
      <c r="J41" s="317"/>
      <c r="K41" s="317"/>
      <c r="L41" s="317"/>
    </row>
    <row r="42" spans="1:12" ht="20.399999999999999">
      <c r="A42" s="406" t="s">
        <v>1036</v>
      </c>
      <c r="B42" s="391" t="s">
        <v>1035</v>
      </c>
      <c r="C42" s="372"/>
      <c r="D42" s="372"/>
      <c r="E42" s="385" t="s">
        <v>471</v>
      </c>
      <c r="F42" s="369">
        <v>1</v>
      </c>
      <c r="G42" s="381"/>
      <c r="H42" s="375">
        <f>F42*G42</f>
        <v>0</v>
      </c>
      <c r="I42" s="317"/>
      <c r="J42" s="317"/>
      <c r="K42" s="317"/>
      <c r="L42" s="317"/>
    </row>
    <row r="43" spans="1:12" ht="11.25" customHeight="1">
      <c r="A43" s="398" t="s">
        <v>157</v>
      </c>
      <c r="B43" s="397" t="s">
        <v>1034</v>
      </c>
      <c r="C43" s="396"/>
      <c r="D43" s="396"/>
      <c r="E43" s="396"/>
      <c r="F43" s="396"/>
      <c r="G43" s="395"/>
      <c r="H43" s="394">
        <f>ROUND(SUM(H44:H46),2)</f>
        <v>0</v>
      </c>
      <c r="I43" s="317"/>
      <c r="J43" s="317"/>
      <c r="K43" s="317"/>
      <c r="L43" s="317"/>
    </row>
    <row r="44" spans="1:12" ht="238.5" customHeight="1">
      <c r="A44" s="406" t="s">
        <v>1033</v>
      </c>
      <c r="B44" s="383" t="s">
        <v>1032</v>
      </c>
      <c r="C44" s="386"/>
      <c r="D44" s="386"/>
      <c r="E44" s="385" t="s">
        <v>471</v>
      </c>
      <c r="F44" s="385">
        <v>1</v>
      </c>
      <c r="G44" s="381"/>
      <c r="H44" s="375">
        <f>F44*G44</f>
        <v>0</v>
      </c>
      <c r="I44" s="317"/>
      <c r="J44" s="317"/>
      <c r="K44" s="317"/>
      <c r="L44" s="317"/>
    </row>
    <row r="45" spans="1:12">
      <c r="A45" s="406" t="s">
        <v>1031</v>
      </c>
      <c r="B45" s="407" t="s">
        <v>1030</v>
      </c>
      <c r="C45" s="386"/>
      <c r="D45" s="386"/>
      <c r="E45" s="385" t="s">
        <v>906</v>
      </c>
      <c r="F45" s="385">
        <v>1</v>
      </c>
      <c r="G45" s="381"/>
      <c r="H45" s="375">
        <f>F45*G45</f>
        <v>0</v>
      </c>
      <c r="I45" s="317"/>
      <c r="J45" s="317"/>
      <c r="K45" s="317"/>
      <c r="L45" s="317"/>
    </row>
    <row r="46" spans="1:12" ht="30.6">
      <c r="A46" s="406" t="s">
        <v>1029</v>
      </c>
      <c r="B46" s="391" t="s">
        <v>1028</v>
      </c>
      <c r="C46" s="405"/>
      <c r="D46" s="386"/>
      <c r="E46" s="385" t="s">
        <v>906</v>
      </c>
      <c r="F46" s="385">
        <v>1</v>
      </c>
      <c r="G46" s="404"/>
      <c r="H46" s="375">
        <f>F46*G46</f>
        <v>0</v>
      </c>
      <c r="I46" s="317"/>
      <c r="J46" s="317"/>
      <c r="K46" s="317"/>
      <c r="L46" s="317"/>
    </row>
    <row r="47" spans="1:12" ht="11.25" customHeight="1">
      <c r="A47" s="398" t="s">
        <v>163</v>
      </c>
      <c r="B47" s="397" t="s">
        <v>1027</v>
      </c>
      <c r="C47" s="396"/>
      <c r="D47" s="396"/>
      <c r="E47" s="396"/>
      <c r="F47" s="396"/>
      <c r="G47" s="395"/>
      <c r="H47" s="394">
        <f>ROUND(SUM(H48:H61),2)</f>
        <v>0</v>
      </c>
      <c r="I47" s="317"/>
      <c r="J47" s="317"/>
      <c r="K47" s="317"/>
      <c r="L47" s="317"/>
    </row>
    <row r="48" spans="1:12" ht="51">
      <c r="A48" s="374" t="s">
        <v>1026</v>
      </c>
      <c r="B48" s="403" t="s">
        <v>1025</v>
      </c>
      <c r="C48" s="378"/>
      <c r="D48" s="386"/>
      <c r="E48" s="385" t="s">
        <v>906</v>
      </c>
      <c r="F48" s="385">
        <v>5</v>
      </c>
      <c r="G48" s="381"/>
      <c r="H48" s="375">
        <f>F48*G48</f>
        <v>0</v>
      </c>
      <c r="I48" s="317"/>
      <c r="J48" s="317"/>
      <c r="K48" s="317"/>
      <c r="L48" s="317"/>
    </row>
    <row r="49" spans="1:12">
      <c r="A49" s="374" t="s">
        <v>1024</v>
      </c>
      <c r="B49" s="402" t="s">
        <v>1023</v>
      </c>
      <c r="C49" s="401"/>
      <c r="D49" s="400"/>
      <c r="E49" s="399" t="s">
        <v>906</v>
      </c>
      <c r="F49" s="399">
        <v>8</v>
      </c>
      <c r="G49" s="381"/>
      <c r="H49" s="375">
        <f>F49*G49</f>
        <v>0</v>
      </c>
      <c r="I49" s="317"/>
      <c r="J49" s="317"/>
      <c r="K49" s="317"/>
      <c r="L49" s="317"/>
    </row>
    <row r="50" spans="1:12" ht="20.399999999999999">
      <c r="A50" s="580" t="s">
        <v>1022</v>
      </c>
      <c r="B50" s="581" t="s">
        <v>1021</v>
      </c>
      <c r="C50" s="582"/>
      <c r="D50" s="583"/>
      <c r="E50" s="584" t="s">
        <v>471</v>
      </c>
      <c r="F50" s="585">
        <v>1</v>
      </c>
      <c r="G50" s="586"/>
      <c r="H50" s="586">
        <f>F50*G50</f>
        <v>0</v>
      </c>
    </row>
    <row r="51" spans="1:12" ht="40.799999999999997">
      <c r="A51" s="374" t="s">
        <v>1020</v>
      </c>
      <c r="B51" s="402" t="s">
        <v>1019</v>
      </c>
      <c r="C51" s="401"/>
      <c r="D51" s="400"/>
      <c r="E51" s="399" t="s">
        <v>906</v>
      </c>
      <c r="F51" s="399">
        <v>1</v>
      </c>
      <c r="G51" s="381"/>
      <c r="H51" s="375">
        <f>F51*G51</f>
        <v>0</v>
      </c>
    </row>
    <row r="52" spans="1:12" ht="51">
      <c r="A52" s="374" t="s">
        <v>1018</v>
      </c>
      <c r="B52" s="402" t="s">
        <v>1017</v>
      </c>
      <c r="C52" s="401"/>
      <c r="D52" s="400"/>
      <c r="E52" s="399" t="s">
        <v>906</v>
      </c>
      <c r="F52" s="399">
        <v>1</v>
      </c>
      <c r="G52" s="381"/>
      <c r="H52" s="375">
        <f>F52*G52</f>
        <v>0</v>
      </c>
    </row>
    <row r="53" spans="1:12" ht="81.599999999999994">
      <c r="A53" s="374" t="s">
        <v>1016</v>
      </c>
      <c r="B53" s="402" t="s">
        <v>1015</v>
      </c>
      <c r="C53" s="401"/>
      <c r="D53" s="400"/>
      <c r="E53" s="399" t="s">
        <v>906</v>
      </c>
      <c r="F53" s="399">
        <v>1</v>
      </c>
      <c r="G53" s="381"/>
      <c r="H53" s="375">
        <f>F53*G53</f>
        <v>0</v>
      </c>
    </row>
    <row r="54" spans="1:12" ht="20.399999999999999">
      <c r="A54" s="374" t="s">
        <v>1014</v>
      </c>
      <c r="B54" s="402" t="s">
        <v>1013</v>
      </c>
      <c r="C54" s="401"/>
      <c r="D54" s="400"/>
      <c r="E54" s="399" t="s">
        <v>906</v>
      </c>
      <c r="F54" s="399">
        <v>1</v>
      </c>
      <c r="G54" s="381"/>
      <c r="H54" s="375">
        <f>F54*G54</f>
        <v>0</v>
      </c>
    </row>
    <row r="55" spans="1:12" ht="20.399999999999999">
      <c r="A55" s="374" t="s">
        <v>1012</v>
      </c>
      <c r="B55" s="402" t="s">
        <v>1011</v>
      </c>
      <c r="C55" s="401"/>
      <c r="D55" s="400"/>
      <c r="E55" s="399" t="s">
        <v>906</v>
      </c>
      <c r="F55" s="399">
        <v>1</v>
      </c>
      <c r="G55" s="381"/>
      <c r="H55" s="375">
        <f>F55*G55</f>
        <v>0</v>
      </c>
    </row>
    <row r="56" spans="1:12">
      <c r="A56" s="374" t="s">
        <v>1010</v>
      </c>
      <c r="B56" s="402" t="s">
        <v>1009</v>
      </c>
      <c r="C56" s="401"/>
      <c r="D56" s="400"/>
      <c r="E56" s="399" t="s">
        <v>906</v>
      </c>
      <c r="F56" s="399">
        <v>1</v>
      </c>
      <c r="G56" s="381"/>
      <c r="H56" s="375">
        <f>F56*G56</f>
        <v>0</v>
      </c>
    </row>
    <row r="57" spans="1:12">
      <c r="A57" s="374" t="s">
        <v>1008</v>
      </c>
      <c r="B57" s="402" t="s">
        <v>1007</v>
      </c>
      <c r="C57" s="401"/>
      <c r="D57" s="400"/>
      <c r="E57" s="399" t="s">
        <v>906</v>
      </c>
      <c r="F57" s="399">
        <v>1</v>
      </c>
      <c r="G57" s="381"/>
      <c r="H57" s="375">
        <f>F57*G57</f>
        <v>0</v>
      </c>
    </row>
    <row r="58" spans="1:12">
      <c r="A58" s="374" t="s">
        <v>1006</v>
      </c>
      <c r="B58" s="402" t="s">
        <v>1005</v>
      </c>
      <c r="C58" s="401"/>
      <c r="D58" s="400"/>
      <c r="E58" s="399" t="s">
        <v>906</v>
      </c>
      <c r="F58" s="399">
        <v>1</v>
      </c>
      <c r="G58" s="381"/>
      <c r="H58" s="375">
        <f>F58*G58</f>
        <v>0</v>
      </c>
    </row>
    <row r="59" spans="1:12">
      <c r="A59" s="374" t="s">
        <v>1004</v>
      </c>
      <c r="B59" s="402" t="s">
        <v>1003</v>
      </c>
      <c r="C59" s="401"/>
      <c r="D59" s="400"/>
      <c r="E59" s="399" t="s">
        <v>906</v>
      </c>
      <c r="F59" s="399">
        <v>1</v>
      </c>
      <c r="G59" s="381"/>
      <c r="H59" s="375">
        <f>F59*G59</f>
        <v>0</v>
      </c>
    </row>
    <row r="60" spans="1:12">
      <c r="A60" s="374" t="s">
        <v>1002</v>
      </c>
      <c r="B60" s="402" t="s">
        <v>1001</v>
      </c>
      <c r="C60" s="401"/>
      <c r="D60" s="400"/>
      <c r="E60" s="399" t="s">
        <v>471</v>
      </c>
      <c r="F60" s="399">
        <v>1</v>
      </c>
      <c r="G60" s="381"/>
      <c r="H60" s="375">
        <f>F60*G60</f>
        <v>0</v>
      </c>
    </row>
    <row r="61" spans="1:12">
      <c r="A61" s="374" t="s">
        <v>1000</v>
      </c>
      <c r="B61" s="402" t="s">
        <v>999</v>
      </c>
      <c r="C61" s="401"/>
      <c r="D61" s="400"/>
      <c r="E61" s="399" t="s">
        <v>471</v>
      </c>
      <c r="F61" s="399">
        <v>1</v>
      </c>
      <c r="G61" s="381"/>
      <c r="H61" s="375">
        <f>F61*G61</f>
        <v>0</v>
      </c>
    </row>
    <row r="62" spans="1:12" ht="11.25" customHeight="1">
      <c r="A62" s="398" t="s">
        <v>168</v>
      </c>
      <c r="B62" s="397" t="s">
        <v>998</v>
      </c>
      <c r="C62" s="396"/>
      <c r="D62" s="396"/>
      <c r="E62" s="396"/>
      <c r="F62" s="396"/>
      <c r="G62" s="395"/>
      <c r="H62" s="394">
        <f>ROUND(SUM(H63:H108),2)</f>
        <v>0</v>
      </c>
    </row>
    <row r="63" spans="1:12">
      <c r="A63" s="374" t="s">
        <v>997</v>
      </c>
      <c r="B63" s="383" t="s">
        <v>996</v>
      </c>
      <c r="C63" s="372"/>
      <c r="D63" s="378"/>
      <c r="E63" s="372" t="s">
        <v>471</v>
      </c>
      <c r="F63" s="370">
        <v>1</v>
      </c>
      <c r="G63" s="379"/>
      <c r="H63" s="375">
        <f>F63*G63</f>
        <v>0</v>
      </c>
      <c r="I63" s="317"/>
      <c r="J63" s="317"/>
      <c r="K63" s="317"/>
      <c r="L63" s="317"/>
    </row>
    <row r="64" spans="1:12">
      <c r="A64" s="374" t="s">
        <v>995</v>
      </c>
      <c r="B64" s="373" t="s">
        <v>994</v>
      </c>
      <c r="C64" s="393"/>
      <c r="D64" s="372"/>
      <c r="E64" s="382" t="s">
        <v>205</v>
      </c>
      <c r="F64" s="382">
        <v>100</v>
      </c>
      <c r="G64" s="392"/>
      <c r="H64" s="375">
        <f>F64*G64</f>
        <v>0</v>
      </c>
      <c r="I64" s="317"/>
      <c r="J64" s="317"/>
      <c r="K64" s="317"/>
      <c r="L64" s="317"/>
    </row>
    <row r="65" spans="1:12" ht="40.799999999999997">
      <c r="A65" s="374" t="s">
        <v>993</v>
      </c>
      <c r="B65" s="391" t="s">
        <v>992</v>
      </c>
      <c r="C65" s="372"/>
      <c r="D65" s="390"/>
      <c r="E65" s="372" t="s">
        <v>471</v>
      </c>
      <c r="F65" s="370">
        <v>4</v>
      </c>
      <c r="G65" s="375"/>
      <c r="H65" s="375">
        <f>F65*G65</f>
        <v>0</v>
      </c>
      <c r="I65" s="317"/>
      <c r="J65" s="317"/>
      <c r="K65" s="317"/>
      <c r="L65" s="317"/>
    </row>
    <row r="66" spans="1:12">
      <c r="A66" s="374" t="s">
        <v>991</v>
      </c>
      <c r="B66" s="373" t="s">
        <v>990</v>
      </c>
      <c r="C66" s="372"/>
      <c r="D66" s="372"/>
      <c r="E66" s="370" t="s">
        <v>906</v>
      </c>
      <c r="F66" s="369">
        <v>4</v>
      </c>
      <c r="G66" s="381"/>
      <c r="H66" s="375">
        <f>F66*G66</f>
        <v>0</v>
      </c>
      <c r="I66" s="317"/>
      <c r="J66" s="317"/>
      <c r="K66" s="317"/>
      <c r="L66" s="317"/>
    </row>
    <row r="67" spans="1:12" ht="20.399999999999999">
      <c r="A67" s="374" t="s">
        <v>989</v>
      </c>
      <c r="B67" s="376" t="s">
        <v>988</v>
      </c>
      <c r="C67" s="372"/>
      <c r="D67" s="378"/>
      <c r="E67" s="369" t="s">
        <v>205</v>
      </c>
      <c r="F67" s="369">
        <v>20</v>
      </c>
      <c r="G67" s="368"/>
      <c r="H67" s="375">
        <f>F67*G67</f>
        <v>0</v>
      </c>
      <c r="I67" s="317"/>
      <c r="J67" s="317"/>
      <c r="K67" s="317"/>
      <c r="L67" s="317"/>
    </row>
    <row r="68" spans="1:12" ht="20.399999999999999">
      <c r="A68" s="374" t="s">
        <v>987</v>
      </c>
      <c r="B68" s="376" t="s">
        <v>986</v>
      </c>
      <c r="C68" s="372"/>
      <c r="D68" s="378"/>
      <c r="E68" s="369" t="s">
        <v>205</v>
      </c>
      <c r="F68" s="369">
        <v>20</v>
      </c>
      <c r="G68" s="368"/>
      <c r="H68" s="375">
        <f>F68*G68</f>
        <v>0</v>
      </c>
      <c r="I68" s="317"/>
      <c r="J68" s="317"/>
      <c r="K68" s="317"/>
      <c r="L68" s="317"/>
    </row>
    <row r="69" spans="1:12" ht="20.399999999999999">
      <c r="A69" s="374" t="s">
        <v>985</v>
      </c>
      <c r="B69" s="373" t="s">
        <v>984</v>
      </c>
      <c r="C69" s="372"/>
      <c r="D69" s="372"/>
      <c r="E69" s="382" t="s">
        <v>205</v>
      </c>
      <c r="F69" s="382">
        <v>160</v>
      </c>
      <c r="G69" s="381"/>
      <c r="H69" s="375">
        <f>F69*G69</f>
        <v>0</v>
      </c>
      <c r="I69" s="317"/>
      <c r="J69" s="317"/>
      <c r="K69" s="317"/>
      <c r="L69" s="317"/>
    </row>
    <row r="70" spans="1:12" ht="20.399999999999999">
      <c r="A70" s="374" t="s">
        <v>983</v>
      </c>
      <c r="B70" s="373" t="s">
        <v>982</v>
      </c>
      <c r="C70" s="372"/>
      <c r="D70" s="371"/>
      <c r="E70" s="370" t="s">
        <v>205</v>
      </c>
      <c r="F70" s="389">
        <v>200</v>
      </c>
      <c r="G70" s="381"/>
      <c r="H70" s="375">
        <f>F70*G70</f>
        <v>0</v>
      </c>
      <c r="I70" s="317"/>
      <c r="J70" s="317"/>
      <c r="K70" s="317"/>
      <c r="L70" s="317"/>
    </row>
    <row r="71" spans="1:12" ht="20.399999999999999">
      <c r="A71" s="374" t="s">
        <v>981</v>
      </c>
      <c r="B71" s="373" t="s">
        <v>980</v>
      </c>
      <c r="C71" s="372"/>
      <c r="D71" s="371"/>
      <c r="E71" s="370" t="s">
        <v>205</v>
      </c>
      <c r="F71" s="389">
        <v>240</v>
      </c>
      <c r="G71" s="381"/>
      <c r="H71" s="375">
        <f>F71*G71</f>
        <v>0</v>
      </c>
      <c r="I71" s="317"/>
      <c r="J71" s="317"/>
      <c r="K71" s="317"/>
      <c r="L71" s="317"/>
    </row>
    <row r="72" spans="1:12" ht="20.399999999999999">
      <c r="A72" s="374" t="s">
        <v>979</v>
      </c>
      <c r="B72" s="373" t="s">
        <v>978</v>
      </c>
      <c r="C72" s="372"/>
      <c r="D72" s="372"/>
      <c r="E72" s="382" t="s">
        <v>205</v>
      </c>
      <c r="F72" s="382">
        <v>100</v>
      </c>
      <c r="G72" s="379"/>
      <c r="H72" s="375">
        <f>F72*G72</f>
        <v>0</v>
      </c>
      <c r="I72" s="317"/>
      <c r="J72" s="317"/>
      <c r="K72" s="317"/>
      <c r="L72" s="317"/>
    </row>
    <row r="73" spans="1:12" ht="20.399999999999999">
      <c r="A73" s="374" t="s">
        <v>977</v>
      </c>
      <c r="B73" s="373" t="s">
        <v>976</v>
      </c>
      <c r="C73" s="372"/>
      <c r="D73" s="371"/>
      <c r="E73" s="370" t="s">
        <v>471</v>
      </c>
      <c r="F73" s="369">
        <v>10</v>
      </c>
      <c r="G73" s="381"/>
      <c r="H73" s="375">
        <f>F73*G73</f>
        <v>0</v>
      </c>
      <c r="I73" s="317"/>
      <c r="J73" s="317"/>
      <c r="K73" s="317"/>
      <c r="L73" s="317"/>
    </row>
    <row r="74" spans="1:12">
      <c r="A74" s="374" t="s">
        <v>975</v>
      </c>
      <c r="B74" s="373" t="s">
        <v>974</v>
      </c>
      <c r="C74" s="372"/>
      <c r="D74" s="372"/>
      <c r="E74" s="382" t="s">
        <v>205</v>
      </c>
      <c r="F74" s="382">
        <v>200</v>
      </c>
      <c r="G74" s="379"/>
      <c r="H74" s="375">
        <f>F74*G74</f>
        <v>0</v>
      </c>
      <c r="I74" s="317"/>
      <c r="J74" s="317"/>
      <c r="K74" s="317"/>
      <c r="L74" s="317"/>
    </row>
    <row r="75" spans="1:12">
      <c r="A75" s="374" t="s">
        <v>973</v>
      </c>
      <c r="B75" s="373" t="s">
        <v>972</v>
      </c>
      <c r="C75" s="372"/>
      <c r="D75" s="372"/>
      <c r="E75" s="382" t="s">
        <v>205</v>
      </c>
      <c r="F75" s="382">
        <v>160</v>
      </c>
      <c r="G75" s="379"/>
      <c r="H75" s="375">
        <f>F75*G75</f>
        <v>0</v>
      </c>
      <c r="I75" s="317"/>
      <c r="J75" s="317"/>
      <c r="K75" s="317"/>
      <c r="L75" s="317"/>
    </row>
    <row r="76" spans="1:12">
      <c r="A76" s="374" t="s">
        <v>971</v>
      </c>
      <c r="B76" s="373" t="s">
        <v>970</v>
      </c>
      <c r="C76" s="372"/>
      <c r="D76" s="372"/>
      <c r="E76" s="382" t="s">
        <v>205</v>
      </c>
      <c r="F76" s="382">
        <v>400</v>
      </c>
      <c r="G76" s="379"/>
      <c r="H76" s="375">
        <f>F76*G76</f>
        <v>0</v>
      </c>
      <c r="I76" s="317"/>
      <c r="J76" s="317"/>
      <c r="K76" s="317"/>
      <c r="L76" s="317"/>
    </row>
    <row r="77" spans="1:12">
      <c r="A77" s="374" t="s">
        <v>969</v>
      </c>
      <c r="B77" s="373" t="s">
        <v>968</v>
      </c>
      <c r="C77" s="372"/>
      <c r="D77" s="372"/>
      <c r="E77" s="382" t="s">
        <v>205</v>
      </c>
      <c r="F77" s="382">
        <v>200</v>
      </c>
      <c r="G77" s="379"/>
      <c r="H77" s="375">
        <f>F77*G77</f>
        <v>0</v>
      </c>
      <c r="I77" s="317"/>
      <c r="J77" s="317"/>
      <c r="K77" s="317"/>
      <c r="L77" s="317"/>
    </row>
    <row r="78" spans="1:12">
      <c r="A78" s="374" t="s">
        <v>967</v>
      </c>
      <c r="B78" s="373" t="s">
        <v>966</v>
      </c>
      <c r="C78" s="372"/>
      <c r="D78" s="372"/>
      <c r="E78" s="382" t="s">
        <v>205</v>
      </c>
      <c r="F78" s="382">
        <v>100</v>
      </c>
      <c r="G78" s="379"/>
      <c r="H78" s="375">
        <f>F78*G78</f>
        <v>0</v>
      </c>
      <c r="I78" s="317"/>
      <c r="J78" s="317"/>
      <c r="K78" s="317"/>
      <c r="L78" s="317"/>
    </row>
    <row r="79" spans="1:12">
      <c r="A79" s="374" t="s">
        <v>965</v>
      </c>
      <c r="B79" s="373" t="s">
        <v>964</v>
      </c>
      <c r="C79" s="372"/>
      <c r="D79" s="372"/>
      <c r="E79" s="382" t="s">
        <v>205</v>
      </c>
      <c r="F79" s="382">
        <v>100</v>
      </c>
      <c r="G79" s="379"/>
      <c r="H79" s="375">
        <f>F79*G79</f>
        <v>0</v>
      </c>
      <c r="I79" s="317"/>
      <c r="J79" s="317"/>
      <c r="K79" s="317"/>
      <c r="L79" s="317"/>
    </row>
    <row r="80" spans="1:12">
      <c r="A80" s="374" t="s">
        <v>963</v>
      </c>
      <c r="B80" s="373" t="s">
        <v>962</v>
      </c>
      <c r="C80" s="372"/>
      <c r="D80" s="372"/>
      <c r="E80" s="382" t="s">
        <v>205</v>
      </c>
      <c r="F80" s="382">
        <v>150</v>
      </c>
      <c r="G80" s="379"/>
      <c r="H80" s="375">
        <f>F80*G80</f>
        <v>0</v>
      </c>
      <c r="I80" s="317"/>
      <c r="J80" s="317"/>
      <c r="K80" s="317"/>
      <c r="L80" s="317"/>
    </row>
    <row r="81" spans="1:12">
      <c r="A81" s="374" t="s">
        <v>961</v>
      </c>
      <c r="B81" s="373" t="s">
        <v>960</v>
      </c>
      <c r="C81" s="372"/>
      <c r="D81" s="372"/>
      <c r="E81" s="382" t="s">
        <v>205</v>
      </c>
      <c r="F81" s="382">
        <v>500</v>
      </c>
      <c r="G81" s="379"/>
      <c r="H81" s="375">
        <f>F81*G81</f>
        <v>0</v>
      </c>
      <c r="I81" s="317"/>
      <c r="J81" s="317"/>
      <c r="K81" s="317"/>
      <c r="L81" s="317"/>
    </row>
    <row r="82" spans="1:12">
      <c r="A82" s="374" t="s">
        <v>959</v>
      </c>
      <c r="B82" s="373" t="s">
        <v>958</v>
      </c>
      <c r="C82" s="372"/>
      <c r="D82" s="372"/>
      <c r="E82" s="382" t="s">
        <v>205</v>
      </c>
      <c r="F82" s="382">
        <v>200</v>
      </c>
      <c r="G82" s="379"/>
      <c r="H82" s="375">
        <f>F82*G82</f>
        <v>0</v>
      </c>
      <c r="I82" s="317"/>
      <c r="J82" s="317"/>
      <c r="K82" s="317"/>
      <c r="L82" s="317"/>
    </row>
    <row r="83" spans="1:12" ht="20.399999999999999">
      <c r="A83" s="374" t="s">
        <v>957</v>
      </c>
      <c r="B83" s="388" t="s">
        <v>956</v>
      </c>
      <c r="C83" s="378"/>
      <c r="D83" s="378"/>
      <c r="E83" s="385" t="s">
        <v>205</v>
      </c>
      <c r="F83" s="369">
        <v>100</v>
      </c>
      <c r="G83" s="368"/>
      <c r="H83" s="375">
        <f>F83*G83</f>
        <v>0</v>
      </c>
      <c r="I83" s="317"/>
      <c r="J83" s="317"/>
      <c r="K83" s="317"/>
      <c r="L83" s="317"/>
    </row>
    <row r="84" spans="1:12" ht="20.399999999999999">
      <c r="A84" s="374" t="s">
        <v>955</v>
      </c>
      <c r="B84" s="373" t="s">
        <v>954</v>
      </c>
      <c r="C84" s="372"/>
      <c r="D84" s="372"/>
      <c r="E84" s="382" t="s">
        <v>205</v>
      </c>
      <c r="F84" s="382">
        <v>600</v>
      </c>
      <c r="G84" s="379"/>
      <c r="H84" s="375">
        <f>F84*G84</f>
        <v>0</v>
      </c>
      <c r="I84" s="317"/>
      <c r="J84" s="317"/>
      <c r="K84" s="317"/>
      <c r="L84" s="317"/>
    </row>
    <row r="85" spans="1:12" ht="20.399999999999999">
      <c r="A85" s="374" t="s">
        <v>953</v>
      </c>
      <c r="B85" s="373" t="s">
        <v>952</v>
      </c>
      <c r="C85" s="372"/>
      <c r="D85" s="372"/>
      <c r="E85" s="382" t="s">
        <v>205</v>
      </c>
      <c r="F85" s="382">
        <v>500</v>
      </c>
      <c r="G85" s="379"/>
      <c r="H85" s="375">
        <f>F85*G85</f>
        <v>0</v>
      </c>
      <c r="I85" s="317"/>
      <c r="J85" s="317"/>
      <c r="K85" s="317"/>
      <c r="L85" s="317"/>
    </row>
    <row r="86" spans="1:12" ht="20.399999999999999">
      <c r="A86" s="374" t="s">
        <v>951</v>
      </c>
      <c r="B86" s="373" t="s">
        <v>950</v>
      </c>
      <c r="C86" s="372"/>
      <c r="D86" s="372"/>
      <c r="E86" s="382" t="s">
        <v>205</v>
      </c>
      <c r="F86" s="382">
        <v>350</v>
      </c>
      <c r="G86" s="379"/>
      <c r="H86" s="375">
        <f>F86*G86</f>
        <v>0</v>
      </c>
      <c r="I86" s="317"/>
      <c r="J86" s="317"/>
      <c r="K86" s="317"/>
      <c r="L86" s="317"/>
    </row>
    <row r="87" spans="1:12">
      <c r="A87" s="374" t="s">
        <v>949</v>
      </c>
      <c r="B87" s="383" t="s">
        <v>948</v>
      </c>
      <c r="C87" s="372"/>
      <c r="D87" s="372"/>
      <c r="E87" s="387" t="s">
        <v>205</v>
      </c>
      <c r="F87" s="385">
        <v>550</v>
      </c>
      <c r="G87" s="368"/>
      <c r="H87" s="375">
        <f>F87*G87</f>
        <v>0</v>
      </c>
      <c r="I87" s="317"/>
      <c r="J87" s="317"/>
      <c r="K87" s="317"/>
      <c r="L87" s="317"/>
    </row>
    <row r="88" spans="1:12">
      <c r="A88" s="374" t="s">
        <v>947</v>
      </c>
      <c r="B88" s="373" t="s">
        <v>946</v>
      </c>
      <c r="C88" s="386"/>
      <c r="D88" s="372"/>
      <c r="E88" s="385" t="s">
        <v>205</v>
      </c>
      <c r="F88" s="385">
        <v>500</v>
      </c>
      <c r="G88" s="384"/>
      <c r="H88" s="375">
        <f>F88*G88</f>
        <v>0</v>
      </c>
      <c r="I88" s="317"/>
      <c r="J88" s="317"/>
      <c r="K88" s="317"/>
      <c r="L88" s="317"/>
    </row>
    <row r="89" spans="1:12" ht="20.399999999999999">
      <c r="A89" s="374" t="s">
        <v>945</v>
      </c>
      <c r="B89" s="373" t="s">
        <v>944</v>
      </c>
      <c r="C89" s="372"/>
      <c r="D89" s="371"/>
      <c r="E89" s="382" t="s">
        <v>205</v>
      </c>
      <c r="F89" s="382">
        <v>3</v>
      </c>
      <c r="G89" s="379"/>
      <c r="H89" s="375">
        <f>F89*G89</f>
        <v>0</v>
      </c>
      <c r="I89" s="317"/>
      <c r="J89" s="317"/>
      <c r="K89" s="317"/>
      <c r="L89" s="317"/>
    </row>
    <row r="90" spans="1:12" ht="20.399999999999999">
      <c r="A90" s="374" t="s">
        <v>943</v>
      </c>
      <c r="B90" s="373" t="s">
        <v>942</v>
      </c>
      <c r="C90" s="372"/>
      <c r="D90" s="371"/>
      <c r="E90" s="382" t="s">
        <v>205</v>
      </c>
      <c r="F90" s="382">
        <v>160</v>
      </c>
      <c r="G90" s="379"/>
      <c r="H90" s="375">
        <f>F90*G90</f>
        <v>0</v>
      </c>
      <c r="I90" s="317"/>
      <c r="J90" s="317"/>
      <c r="K90" s="317"/>
      <c r="L90" s="317"/>
    </row>
    <row r="91" spans="1:12">
      <c r="A91" s="374" t="s">
        <v>941</v>
      </c>
      <c r="B91" s="373" t="s">
        <v>940</v>
      </c>
      <c r="C91" s="372"/>
      <c r="D91" s="372"/>
      <c r="E91" s="382" t="s">
        <v>906</v>
      </c>
      <c r="F91" s="382">
        <v>21</v>
      </c>
      <c r="G91" s="379"/>
      <c r="H91" s="375">
        <f>F91*G91</f>
        <v>0</v>
      </c>
      <c r="I91" s="317"/>
      <c r="J91" s="317"/>
      <c r="K91" s="317"/>
      <c r="L91" s="317"/>
    </row>
    <row r="92" spans="1:12">
      <c r="A92" s="374" t="s">
        <v>939</v>
      </c>
      <c r="B92" s="373" t="s">
        <v>938</v>
      </c>
      <c r="C92" s="372"/>
      <c r="D92" s="371"/>
      <c r="E92" s="370" t="s">
        <v>906</v>
      </c>
      <c r="F92" s="382">
        <v>14</v>
      </c>
      <c r="G92" s="379"/>
      <c r="H92" s="375">
        <f>F92*G92</f>
        <v>0</v>
      </c>
      <c r="I92" s="317"/>
      <c r="J92" s="317"/>
      <c r="K92" s="317"/>
      <c r="L92" s="317"/>
    </row>
    <row r="93" spans="1:12">
      <c r="A93" s="374" t="s">
        <v>937</v>
      </c>
      <c r="B93" s="383" t="s">
        <v>936</v>
      </c>
      <c r="C93" s="372"/>
      <c r="D93" s="378"/>
      <c r="E93" s="382" t="s">
        <v>453</v>
      </c>
      <c r="F93" s="382">
        <v>18</v>
      </c>
      <c r="G93" s="379"/>
      <c r="H93" s="375">
        <f>F93*G93</f>
        <v>0</v>
      </c>
      <c r="I93" s="317"/>
      <c r="J93" s="317"/>
      <c r="K93" s="317"/>
      <c r="L93" s="317"/>
    </row>
    <row r="94" spans="1:12" ht="20.399999999999999">
      <c r="A94" s="374" t="s">
        <v>935</v>
      </c>
      <c r="B94" s="383" t="s">
        <v>934</v>
      </c>
      <c r="C94" s="372"/>
      <c r="D94" s="378"/>
      <c r="E94" s="382" t="s">
        <v>453</v>
      </c>
      <c r="F94" s="382">
        <v>50</v>
      </c>
      <c r="G94" s="379"/>
      <c r="H94" s="375">
        <f>F94*G94</f>
        <v>0</v>
      </c>
      <c r="I94" s="317"/>
      <c r="J94" s="317"/>
      <c r="K94" s="317"/>
      <c r="L94" s="317"/>
    </row>
    <row r="95" spans="1:12" ht="20.399999999999999">
      <c r="A95" s="374" t="s">
        <v>933</v>
      </c>
      <c r="B95" s="373" t="s">
        <v>932</v>
      </c>
      <c r="C95" s="372"/>
      <c r="D95" s="371"/>
      <c r="E95" s="370" t="s">
        <v>906</v>
      </c>
      <c r="F95" s="370">
        <v>2</v>
      </c>
      <c r="G95" s="381"/>
      <c r="H95" s="375">
        <f>F95*G95</f>
        <v>0</v>
      </c>
      <c r="I95" s="317"/>
      <c r="J95" s="317"/>
      <c r="K95" s="317"/>
      <c r="L95" s="317"/>
    </row>
    <row r="96" spans="1:12" ht="20.399999999999999">
      <c r="A96" s="374" t="s">
        <v>931</v>
      </c>
      <c r="B96" s="373" t="s">
        <v>930</v>
      </c>
      <c r="C96" s="372"/>
      <c r="D96" s="371"/>
      <c r="E96" s="370" t="s">
        <v>906</v>
      </c>
      <c r="F96" s="369">
        <v>10</v>
      </c>
      <c r="G96" s="368"/>
      <c r="H96" s="375">
        <f>F96*G96</f>
        <v>0</v>
      </c>
      <c r="I96" s="317"/>
      <c r="J96" s="317"/>
      <c r="K96" s="317"/>
      <c r="L96" s="317"/>
    </row>
    <row r="97" spans="1:12">
      <c r="A97" s="374" t="s">
        <v>929</v>
      </c>
      <c r="B97" s="380" t="s">
        <v>928</v>
      </c>
      <c r="C97" s="372"/>
      <c r="D97" s="372"/>
      <c r="E97" s="370" t="s">
        <v>205</v>
      </c>
      <c r="F97" s="370">
        <v>100</v>
      </c>
      <c r="G97" s="379"/>
      <c r="H97" s="375">
        <f>F97*G97</f>
        <v>0</v>
      </c>
      <c r="I97" s="317"/>
      <c r="J97" s="317"/>
      <c r="K97" s="317"/>
      <c r="L97" s="317"/>
    </row>
    <row r="98" spans="1:12">
      <c r="A98" s="374" t="s">
        <v>927</v>
      </c>
      <c r="B98" s="373" t="s">
        <v>926</v>
      </c>
      <c r="C98" s="372"/>
      <c r="D98" s="371"/>
      <c r="E98" s="370" t="s">
        <v>906</v>
      </c>
      <c r="F98" s="369">
        <v>20</v>
      </c>
      <c r="G98" s="368"/>
      <c r="H98" s="375">
        <f>F98*G98</f>
        <v>0</v>
      </c>
      <c r="I98" s="317"/>
      <c r="J98" s="317"/>
      <c r="K98" s="317"/>
      <c r="L98" s="317"/>
    </row>
    <row r="99" spans="1:12">
      <c r="A99" s="374" t="s">
        <v>925</v>
      </c>
      <c r="B99" s="373" t="s">
        <v>924</v>
      </c>
      <c r="C99" s="372"/>
      <c r="D99" s="371"/>
      <c r="E99" s="370" t="s">
        <v>906</v>
      </c>
      <c r="F99" s="369">
        <v>6</v>
      </c>
      <c r="G99" s="368"/>
      <c r="H99" s="375">
        <f>F99*G99</f>
        <v>0</v>
      </c>
      <c r="I99" s="317"/>
      <c r="J99" s="317"/>
      <c r="K99" s="317"/>
      <c r="L99" s="317"/>
    </row>
    <row r="100" spans="1:12">
      <c r="A100" s="374" t="s">
        <v>923</v>
      </c>
      <c r="B100" s="373" t="s">
        <v>922</v>
      </c>
      <c r="C100" s="372"/>
      <c r="D100" s="371"/>
      <c r="E100" s="370" t="s">
        <v>906</v>
      </c>
      <c r="F100" s="369">
        <v>1</v>
      </c>
      <c r="G100" s="368"/>
      <c r="H100" s="375">
        <f>F100*G100</f>
        <v>0</v>
      </c>
      <c r="I100" s="317"/>
      <c r="J100" s="317"/>
      <c r="K100" s="317"/>
      <c r="L100" s="317"/>
    </row>
    <row r="101" spans="1:12">
      <c r="A101" s="374" t="s">
        <v>921</v>
      </c>
      <c r="B101" s="373" t="s">
        <v>920</v>
      </c>
      <c r="C101" s="372"/>
      <c r="D101" s="371"/>
      <c r="E101" s="370" t="s">
        <v>906</v>
      </c>
      <c r="F101" s="369">
        <v>2</v>
      </c>
      <c r="G101" s="368"/>
      <c r="H101" s="375">
        <f>F101*G101</f>
        <v>0</v>
      </c>
      <c r="I101" s="317"/>
      <c r="J101" s="317"/>
      <c r="K101" s="317"/>
      <c r="L101" s="317"/>
    </row>
    <row r="102" spans="1:12" ht="20.399999999999999">
      <c r="A102" s="374" t="s">
        <v>919</v>
      </c>
      <c r="B102" s="376" t="s">
        <v>918</v>
      </c>
      <c r="C102" s="372"/>
      <c r="D102" s="378"/>
      <c r="E102" s="370" t="s">
        <v>906</v>
      </c>
      <c r="F102" s="369">
        <v>112</v>
      </c>
      <c r="G102" s="368"/>
      <c r="H102" s="375">
        <f>F102*G102</f>
        <v>0</v>
      </c>
      <c r="I102" s="317"/>
      <c r="J102" s="317"/>
      <c r="K102" s="317"/>
      <c r="L102" s="317"/>
    </row>
    <row r="103" spans="1:12">
      <c r="A103" s="374" t="s">
        <v>917</v>
      </c>
      <c r="B103" s="376" t="s">
        <v>916</v>
      </c>
      <c r="C103" s="372"/>
      <c r="D103" s="378"/>
      <c r="E103" s="370" t="s">
        <v>906</v>
      </c>
      <c r="F103" s="369">
        <v>240</v>
      </c>
      <c r="G103" s="368"/>
      <c r="H103" s="375">
        <f>F103*G103</f>
        <v>0</v>
      </c>
      <c r="I103" s="317"/>
      <c r="J103" s="317"/>
      <c r="K103" s="317"/>
      <c r="L103" s="317"/>
    </row>
    <row r="104" spans="1:12">
      <c r="A104" s="374" t="s">
        <v>915</v>
      </c>
      <c r="B104" s="376" t="s">
        <v>914</v>
      </c>
      <c r="C104" s="372"/>
      <c r="D104" s="378"/>
      <c r="E104" s="370" t="s">
        <v>906</v>
      </c>
      <c r="F104" s="369">
        <v>16</v>
      </c>
      <c r="G104" s="368"/>
      <c r="H104" s="375">
        <f>F104*G104</f>
        <v>0</v>
      </c>
      <c r="I104" s="317"/>
      <c r="J104" s="317"/>
      <c r="K104" s="317"/>
      <c r="L104" s="317"/>
    </row>
    <row r="105" spans="1:12" ht="20.399999999999999">
      <c r="A105" s="374" t="s">
        <v>913</v>
      </c>
      <c r="B105" s="376" t="s">
        <v>912</v>
      </c>
      <c r="C105" s="372"/>
      <c r="D105" s="377"/>
      <c r="E105" s="370" t="s">
        <v>906</v>
      </c>
      <c r="F105" s="369">
        <v>184</v>
      </c>
      <c r="G105" s="368"/>
      <c r="H105" s="375">
        <f>F105*G105</f>
        <v>0</v>
      </c>
      <c r="I105" s="317"/>
      <c r="J105" s="317"/>
      <c r="K105" s="317"/>
      <c r="L105" s="317"/>
    </row>
    <row r="106" spans="1:12">
      <c r="A106" s="374" t="s">
        <v>911</v>
      </c>
      <c r="B106" s="376" t="s">
        <v>910</v>
      </c>
      <c r="C106" s="372"/>
      <c r="D106" s="377"/>
      <c r="E106" s="370" t="s">
        <v>909</v>
      </c>
      <c r="F106" s="369">
        <v>16</v>
      </c>
      <c r="G106" s="368"/>
      <c r="H106" s="375">
        <f>F106*G106</f>
        <v>0</v>
      </c>
      <c r="I106" s="317"/>
      <c r="J106" s="317"/>
      <c r="K106" s="317"/>
      <c r="L106" s="317"/>
    </row>
    <row r="107" spans="1:12">
      <c r="A107" s="374" t="s">
        <v>908</v>
      </c>
      <c r="B107" s="376" t="s">
        <v>907</v>
      </c>
      <c r="C107" s="372"/>
      <c r="D107" s="371"/>
      <c r="E107" s="370" t="s">
        <v>906</v>
      </c>
      <c r="F107" s="369">
        <v>46</v>
      </c>
      <c r="G107" s="368"/>
      <c r="H107" s="375">
        <f>F107*G107</f>
        <v>0</v>
      </c>
      <c r="I107" s="317"/>
      <c r="J107" s="317"/>
      <c r="K107" s="317"/>
      <c r="L107" s="317"/>
    </row>
    <row r="108" spans="1:12">
      <c r="A108" s="374"/>
      <c r="B108" s="373"/>
      <c r="C108" s="372"/>
      <c r="D108" s="371"/>
      <c r="E108" s="370" t="s">
        <v>906</v>
      </c>
      <c r="F108" s="369"/>
      <c r="G108" s="368"/>
      <c r="H108" s="367"/>
    </row>
  </sheetData>
  <sheetProtection insertColumns="0" insertRows="0" deleteColumns="0" deleteRows="0" selectLockedCells="1" autoFilter="0"/>
  <mergeCells count="2">
    <mergeCell ref="A1:H1"/>
    <mergeCell ref="A2:G2"/>
  </mergeCells>
  <conditionalFormatting sqref="D87">
    <cfRule type="duplicateValues" dxfId="5" priority="5" stopIfTrue="1"/>
    <cfRule type="duplicateValues" dxfId="4" priority="6" stopIfTrue="1"/>
  </conditionalFormatting>
  <conditionalFormatting sqref="I5:I49">
    <cfRule type="cellIs" dxfId="3" priority="3" operator="lessThan">
      <formula>J5</formula>
    </cfRule>
    <cfRule type="cellIs" dxfId="2" priority="4" operator="greaterThan">
      <formula>K5</formula>
    </cfRule>
  </conditionalFormatting>
  <conditionalFormatting sqref="I63:I107">
    <cfRule type="cellIs" dxfId="1" priority="1" operator="lessThan">
      <formula>J63</formula>
    </cfRule>
    <cfRule type="cellIs" dxfId="0" priority="2" operator="greaterThan">
      <formula>K63</formula>
    </cfRule>
  </conditionalFormatting>
  <printOptions horizontalCentered="1"/>
  <pageMargins left="0.70866141732283472" right="0.70866141732283472" top="1.2598425196850394" bottom="0.78740157480314965" header="0.78740157480314965" footer="0.31496062992125984"/>
  <pageSetup paperSize="9" scale="98" firstPageNumber="2" orientation="landscape" r:id="rId1"/>
  <headerFooter>
    <oddHeader>&amp;L&amp;"Arial,Kurzíva"&amp;8ISATS Ing. Prašnička s.r.o.&amp;R&amp;"Arial,Kurzíva"&amp;8Obnova ČOV Český Krumlov I. etapa
D3 – Technologická část elektro
PS-02 Elektroinstalace a MaR</oddHeader>
    <oddFooter>&amp;L&amp;"Arial,Kurzíva"&amp;8Výkaz výměr - &amp;A &amp;R
&amp;"Arial,Kurzíva"&amp;8Strana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14</vt:i4>
      </vt:variant>
    </vt:vector>
  </HeadingPairs>
  <TitlesOfParts>
    <vt:vector size="25" baseType="lpstr">
      <vt:lpstr>Rekapitulace stavby</vt:lpstr>
      <vt:lpstr>VRN-00 - Vedlejší rozpočt...</vt:lpstr>
      <vt:lpstr>SO-01 - Stavební část</vt:lpstr>
      <vt:lpstr>PS-01 - Technologická čás...</vt:lpstr>
      <vt:lpstr>Rekapitulace PS-01</vt:lpstr>
      <vt:lpstr>PS-01</vt:lpstr>
      <vt:lpstr>PS-02 - Elektroinstalace</vt:lpstr>
      <vt:lpstr>Rekapitulace</vt:lpstr>
      <vt:lpstr>Dodávky</vt:lpstr>
      <vt:lpstr>Elektromontáže a služby</vt:lpstr>
      <vt:lpstr>Pokyny pro vyplnění</vt:lpstr>
      <vt:lpstr>'PS-01 - Technologická čás...'!Názvy_tisku</vt:lpstr>
      <vt:lpstr>'PS-02 - Elektroinstalace'!Názvy_tisku</vt:lpstr>
      <vt:lpstr>'Rekapitulace stavby'!Názvy_tisku</vt:lpstr>
      <vt:lpstr>'SO-01 - Stavební část'!Názvy_tisku</vt:lpstr>
      <vt:lpstr>'VRN-00 - Vedlejší rozpočt...'!Názvy_tisku</vt:lpstr>
      <vt:lpstr>Dodávky!Oblast_tisku</vt:lpstr>
      <vt:lpstr>'Pokyny pro vyplnění'!Oblast_tisku</vt:lpstr>
      <vt:lpstr>'PS-01'!Oblast_tisku</vt:lpstr>
      <vt:lpstr>'PS-01 - Technologická čás...'!Oblast_tisku</vt:lpstr>
      <vt:lpstr>'PS-02 - Elektroinstalace'!Oblast_tisku</vt:lpstr>
      <vt:lpstr>Rekapitulace!Oblast_tisku</vt:lpstr>
      <vt:lpstr>'Rekapitulace stavby'!Oblast_tisku</vt:lpstr>
      <vt:lpstr>'SO-01 - Stavební část'!Oblast_tisku</vt:lpstr>
      <vt:lpstr>'VRN-00 -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Zamlinská</dc:creator>
  <cp:lastModifiedBy>Martina Zamlinská</cp:lastModifiedBy>
  <dcterms:created xsi:type="dcterms:W3CDTF">2025-02-11T08:05:46Z</dcterms:created>
  <dcterms:modified xsi:type="dcterms:W3CDTF">2025-02-11T08:28:22Z</dcterms:modified>
</cp:coreProperties>
</file>